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udy\Desktop\"/>
    </mc:Choice>
  </mc:AlternateContent>
  <xr:revisionPtr revIDLastSave="0" documentId="13_ncr:1_{F15DFE27-81D8-487B-9641-CAFDED73EE0F}" xr6:coauthVersionLast="47" xr6:coauthVersionMax="47" xr10:uidLastSave="{00000000-0000-0000-0000-000000000000}"/>
  <bookViews>
    <workbookView xWindow="-120" yWindow="-120" windowWidth="38640" windowHeight="21390" xr2:uid="{00000000-000D-0000-FFFF-FFFF00000000}"/>
  </bookViews>
  <sheets>
    <sheet name="HS1-XYZ" sheetId="1" r:id="rId1"/>
  </sheets>
  <definedNames>
    <definedName name="__xlnm.Print_Area_2">NA()</definedName>
    <definedName name="__xlnm.Print_Area_3">NA()</definedName>
    <definedName name="__xlnm_Print_Area_2">NA()</definedName>
    <definedName name="__xlnm_Print_Area_3">NA()</definedName>
    <definedName name="_xlnm.Print_Area" localSheetId="0">'HS1-XYZ'!$B$1:$BM$51</definedName>
  </definedNames>
  <calcPr calcId="191029"/>
</workbook>
</file>

<file path=xl/calcChain.xml><?xml version="1.0" encoding="utf-8"?>
<calcChain xmlns="http://schemas.openxmlformats.org/spreadsheetml/2006/main">
  <c r="AN57" i="1" l="1"/>
  <c r="AK57" i="1"/>
  <c r="AH57" i="1"/>
  <c r="AF57" i="1"/>
  <c r="K57" i="1"/>
  <c r="AN56" i="1"/>
  <c r="BR46" i="1"/>
  <c r="BQ46" i="1"/>
  <c r="BR45" i="1"/>
  <c r="BQ45" i="1"/>
  <c r="CT44" i="1"/>
  <c r="CS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U44" i="1"/>
  <c r="BT44" i="1"/>
  <c r="BS44" i="1"/>
  <c r="BR44" i="1"/>
  <c r="BQ44" i="1"/>
  <c r="BP44" i="1"/>
  <c r="BJ44" i="1"/>
  <c r="BB44" i="1"/>
  <c r="B44" i="1"/>
  <c r="CT43" i="1"/>
  <c r="CS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J43" i="1"/>
  <c r="B43" i="1"/>
  <c r="CJ42" i="1"/>
  <c r="CK42" i="1" s="1"/>
  <c r="CK41" i="1" s="1"/>
  <c r="BJ42" i="1"/>
  <c r="AA42" i="1"/>
  <c r="CU41" i="1"/>
  <c r="CT41" i="1"/>
  <c r="CS41" i="1"/>
  <c r="CP41" i="1"/>
  <c r="CM41" i="1"/>
  <c r="CI41" i="1"/>
  <c r="CH41" i="1"/>
  <c r="CG41" i="1"/>
  <c r="CF41" i="1"/>
  <c r="BF41" i="1"/>
  <c r="BB41" i="1"/>
  <c r="AX41" i="1"/>
  <c r="CU40" i="1"/>
  <c r="CT40" i="1"/>
  <c r="CS40" i="1"/>
  <c r="CP40" i="1"/>
  <c r="CM40" i="1"/>
  <c r="CK40" i="1"/>
  <c r="CJ40" i="1"/>
  <c r="CI40" i="1"/>
  <c r="CH40" i="1"/>
  <c r="CG40" i="1"/>
  <c r="CF40" i="1"/>
  <c r="CD40" i="1"/>
  <c r="CC40" i="1"/>
  <c r="CB40" i="1"/>
  <c r="CA40" i="1"/>
  <c r="BZ40" i="1"/>
  <c r="AA40" i="1" s="1"/>
  <c r="BX40" i="1"/>
  <c r="BW40" i="1"/>
  <c r="BV40" i="1"/>
  <c r="BU40" i="1"/>
  <c r="BT40" i="1"/>
  <c r="BS40" i="1"/>
  <c r="BR40" i="1"/>
  <c r="BQ40" i="1"/>
  <c r="BP40" i="1"/>
  <c r="BO40" i="1"/>
  <c r="BJ40" i="1"/>
  <c r="CR40" i="1" s="1"/>
  <c r="AT40" i="1"/>
  <c r="AP40" i="1"/>
  <c r="AL40" i="1"/>
  <c r="CU39" i="1"/>
  <c r="CT39" i="1"/>
  <c r="CS39" i="1"/>
  <c r="CP39" i="1"/>
  <c r="CM39" i="1"/>
  <c r="CK39" i="1"/>
  <c r="CJ39" i="1"/>
  <c r="CI39" i="1"/>
  <c r="CH39" i="1"/>
  <c r="CG39" i="1"/>
  <c r="CF39" i="1"/>
  <c r="CD39" i="1"/>
  <c r="CC39" i="1"/>
  <c r="CB39" i="1"/>
  <c r="CA39" i="1"/>
  <c r="BZ39" i="1"/>
  <c r="AA39" i="1" s="1"/>
  <c r="BX39" i="1"/>
  <c r="BW39" i="1"/>
  <c r="BV39" i="1"/>
  <c r="BU39" i="1"/>
  <c r="BT39" i="1"/>
  <c r="BS39" i="1"/>
  <c r="BR39" i="1"/>
  <c r="BQ39" i="1"/>
  <c r="BP39" i="1"/>
  <c r="BO39" i="1"/>
  <c r="BJ39" i="1"/>
  <c r="CV39" i="1" s="1"/>
  <c r="AT39" i="1"/>
  <c r="AP39" i="1"/>
  <c r="AL39" i="1"/>
  <c r="CU38" i="1"/>
  <c r="CT38" i="1"/>
  <c r="CS38" i="1"/>
  <c r="CP38" i="1"/>
  <c r="CM38" i="1"/>
  <c r="CK38" i="1"/>
  <c r="CJ38" i="1"/>
  <c r="CI38" i="1"/>
  <c r="CH38" i="1"/>
  <c r="CG38" i="1"/>
  <c r="CF38" i="1"/>
  <c r="CD38" i="1"/>
  <c r="CC38" i="1"/>
  <c r="CB38" i="1"/>
  <c r="CA38" i="1"/>
  <c r="BZ38" i="1"/>
  <c r="AA38" i="1" s="1"/>
  <c r="BX38" i="1"/>
  <c r="BW38" i="1"/>
  <c r="BV38" i="1"/>
  <c r="BU38" i="1"/>
  <c r="BT38" i="1"/>
  <c r="BS38" i="1"/>
  <c r="BR38" i="1"/>
  <c r="BQ38" i="1"/>
  <c r="BP38" i="1"/>
  <c r="BO38" i="1"/>
  <c r="BJ38" i="1"/>
  <c r="CR38" i="1" s="1"/>
  <c r="AT38" i="1"/>
  <c r="AP38" i="1"/>
  <c r="AL38" i="1"/>
  <c r="CU37" i="1"/>
  <c r="CT37" i="1"/>
  <c r="CS37" i="1"/>
  <c r="CP37" i="1"/>
  <c r="CM37" i="1"/>
  <c r="CK37" i="1"/>
  <c r="CJ37" i="1"/>
  <c r="CI37" i="1"/>
  <c r="CH37" i="1"/>
  <c r="CG37" i="1"/>
  <c r="CF37" i="1"/>
  <c r="CD37" i="1"/>
  <c r="CC37" i="1"/>
  <c r="CB37" i="1"/>
  <c r="CA37" i="1"/>
  <c r="BZ37" i="1"/>
  <c r="AA37" i="1" s="1"/>
  <c r="BX37" i="1"/>
  <c r="BW37" i="1"/>
  <c r="BV37" i="1"/>
  <c r="BU37" i="1"/>
  <c r="BT37" i="1"/>
  <c r="BS37" i="1"/>
  <c r="BR37" i="1"/>
  <c r="BQ37" i="1"/>
  <c r="BP37" i="1"/>
  <c r="BO37" i="1"/>
  <c r="BJ37" i="1"/>
  <c r="CV37" i="1" s="1"/>
  <c r="AT37" i="1"/>
  <c r="AP37" i="1"/>
  <c r="AL37" i="1"/>
  <c r="CU36" i="1"/>
  <c r="CT36" i="1"/>
  <c r="CS36" i="1"/>
  <c r="CP36" i="1"/>
  <c r="CM36" i="1"/>
  <c r="CK36" i="1"/>
  <c r="CJ36" i="1"/>
  <c r="CI36" i="1"/>
  <c r="CH36" i="1"/>
  <c r="CG36" i="1"/>
  <c r="CD36" i="1"/>
  <c r="CC36" i="1"/>
  <c r="CB36" i="1"/>
  <c r="CA36" i="1"/>
  <c r="BZ36" i="1"/>
  <c r="AA36" i="1" s="1"/>
  <c r="BX36" i="1"/>
  <c r="BW36" i="1"/>
  <c r="BV36" i="1"/>
  <c r="BU36" i="1"/>
  <c r="BT36" i="1"/>
  <c r="BS36" i="1"/>
  <c r="BR36" i="1"/>
  <c r="BQ36" i="1"/>
  <c r="BP36" i="1"/>
  <c r="BO36" i="1"/>
  <c r="BJ36" i="1"/>
  <c r="CR36" i="1" s="1"/>
  <c r="AT36" i="1"/>
  <c r="AP36" i="1"/>
  <c r="AL36" i="1"/>
  <c r="CU35" i="1"/>
  <c r="CT35" i="1"/>
  <c r="CS35" i="1"/>
  <c r="CP35" i="1"/>
  <c r="CM35" i="1"/>
  <c r="CK35" i="1"/>
  <c r="CJ35" i="1"/>
  <c r="CI35" i="1"/>
  <c r="CH35" i="1"/>
  <c r="CG35" i="1"/>
  <c r="CD35" i="1"/>
  <c r="CC35" i="1"/>
  <c r="CB35" i="1"/>
  <c r="CA35" i="1"/>
  <c r="BZ35" i="1"/>
  <c r="AA35" i="1" s="1"/>
  <c r="BX35" i="1"/>
  <c r="BW35" i="1"/>
  <c r="BV35" i="1"/>
  <c r="BU35" i="1"/>
  <c r="BT35" i="1"/>
  <c r="BS35" i="1"/>
  <c r="BR35" i="1"/>
  <c r="BQ35" i="1"/>
  <c r="BP35" i="1"/>
  <c r="BO35" i="1"/>
  <c r="BJ35" i="1"/>
  <c r="CV35" i="1" s="1"/>
  <c r="AT35" i="1"/>
  <c r="AP35" i="1"/>
  <c r="AL35" i="1"/>
  <c r="CU34" i="1"/>
  <c r="CT34" i="1"/>
  <c r="CS34" i="1"/>
  <c r="CP34" i="1"/>
  <c r="CM34" i="1"/>
  <c r="CK34" i="1"/>
  <c r="CJ34" i="1"/>
  <c r="CI34" i="1"/>
  <c r="CH34" i="1"/>
  <c r="CG34" i="1"/>
  <c r="CD34" i="1"/>
  <c r="CC34" i="1"/>
  <c r="CB34" i="1"/>
  <c r="CA34" i="1"/>
  <c r="BZ34" i="1"/>
  <c r="BX34" i="1"/>
  <c r="BW34" i="1"/>
  <c r="BV34" i="1"/>
  <c r="BU34" i="1"/>
  <c r="BT34" i="1"/>
  <c r="BS34" i="1"/>
  <c r="BR34" i="1"/>
  <c r="BQ34" i="1"/>
  <c r="BP34" i="1"/>
  <c r="BO34" i="1"/>
  <c r="BJ34" i="1"/>
  <c r="CV34" i="1" s="1"/>
  <c r="AT34" i="1"/>
  <c r="AP34" i="1"/>
  <c r="AL34" i="1"/>
  <c r="AA34" i="1"/>
  <c r="CU33" i="1"/>
  <c r="CT33" i="1"/>
  <c r="CS33" i="1"/>
  <c r="CP33" i="1"/>
  <c r="CM33" i="1"/>
  <c r="CK33" i="1"/>
  <c r="CJ33" i="1"/>
  <c r="CI33" i="1"/>
  <c r="CH33" i="1"/>
  <c r="CG33" i="1"/>
  <c r="CD33" i="1"/>
  <c r="CC33" i="1"/>
  <c r="CB33" i="1"/>
  <c r="CA33" i="1"/>
  <c r="BZ33" i="1"/>
  <c r="AA33" i="1" s="1"/>
  <c r="BX33" i="1"/>
  <c r="BW33" i="1"/>
  <c r="BV33" i="1"/>
  <c r="BU33" i="1"/>
  <c r="BT33" i="1"/>
  <c r="BS33" i="1"/>
  <c r="BR33" i="1"/>
  <c r="BQ33" i="1"/>
  <c r="BP33" i="1"/>
  <c r="BO33" i="1"/>
  <c r="BJ33" i="1"/>
  <c r="CR33" i="1" s="1"/>
  <c r="AT33" i="1"/>
  <c r="AP33" i="1"/>
  <c r="AL33" i="1"/>
  <c r="CU32" i="1"/>
  <c r="CT32" i="1"/>
  <c r="CS32" i="1"/>
  <c r="CP32" i="1"/>
  <c r="CM32" i="1"/>
  <c r="CK32" i="1"/>
  <c r="CJ32" i="1"/>
  <c r="CI32" i="1"/>
  <c r="CH32" i="1"/>
  <c r="CG32" i="1"/>
  <c r="CD32" i="1"/>
  <c r="CC32" i="1"/>
  <c r="CB32" i="1"/>
  <c r="CA32" i="1"/>
  <c r="BZ32" i="1"/>
  <c r="AA32" i="1" s="1"/>
  <c r="BX32" i="1"/>
  <c r="BW32" i="1"/>
  <c r="BV32" i="1"/>
  <c r="BU32" i="1"/>
  <c r="BT32" i="1"/>
  <c r="BS32" i="1"/>
  <c r="BR32" i="1"/>
  <c r="BQ32" i="1"/>
  <c r="BP32" i="1"/>
  <c r="BO32" i="1"/>
  <c r="BJ32" i="1"/>
  <c r="CV32" i="1" s="1"/>
  <c r="AT32" i="1"/>
  <c r="AP32" i="1"/>
  <c r="AL32" i="1"/>
  <c r="CU31" i="1"/>
  <c r="CT31" i="1"/>
  <c r="CS31" i="1"/>
  <c r="CP31" i="1"/>
  <c r="CM31" i="1"/>
  <c r="CK31" i="1"/>
  <c r="CJ31" i="1"/>
  <c r="CI31" i="1"/>
  <c r="CH31" i="1"/>
  <c r="CG31" i="1"/>
  <c r="CD31" i="1"/>
  <c r="CC31" i="1"/>
  <c r="CB31" i="1"/>
  <c r="CA31" i="1"/>
  <c r="BZ31" i="1"/>
  <c r="BX31" i="1"/>
  <c r="BW31" i="1"/>
  <c r="BV31" i="1"/>
  <c r="BU31" i="1"/>
  <c r="BT31" i="1"/>
  <c r="BS31" i="1"/>
  <c r="BR31" i="1"/>
  <c r="BQ31" i="1"/>
  <c r="BP31" i="1"/>
  <c r="BO31" i="1"/>
  <c r="BJ31" i="1"/>
  <c r="CV31" i="1" s="1"/>
  <c r="AT31" i="1"/>
  <c r="AP31" i="1"/>
  <c r="AL31" i="1"/>
  <c r="AA31" i="1"/>
  <c r="CU30" i="1"/>
  <c r="CT30" i="1"/>
  <c r="CS30" i="1"/>
  <c r="CP30" i="1"/>
  <c r="CM30" i="1"/>
  <c r="CK30" i="1"/>
  <c r="CJ30" i="1"/>
  <c r="CI30" i="1"/>
  <c r="CH30" i="1"/>
  <c r="CG30" i="1"/>
  <c r="CD30" i="1"/>
  <c r="CC30" i="1"/>
  <c r="CB30" i="1"/>
  <c r="CA30" i="1"/>
  <c r="BZ30" i="1"/>
  <c r="AA30" i="1" s="1"/>
  <c r="BX30" i="1"/>
  <c r="BW30" i="1"/>
  <c r="BV30" i="1"/>
  <c r="BU30" i="1"/>
  <c r="BT30" i="1"/>
  <c r="BS30" i="1"/>
  <c r="BR30" i="1"/>
  <c r="BQ30" i="1"/>
  <c r="BP30" i="1"/>
  <c r="BO30" i="1"/>
  <c r="BJ30" i="1"/>
  <c r="CV30" i="1" s="1"/>
  <c r="AT30" i="1"/>
  <c r="AP30" i="1"/>
  <c r="AL30" i="1"/>
  <c r="CU29" i="1"/>
  <c r="CT29" i="1"/>
  <c r="CS29" i="1"/>
  <c r="CP29" i="1"/>
  <c r="CM29" i="1"/>
  <c r="CK29" i="1"/>
  <c r="CJ29" i="1"/>
  <c r="CI29" i="1"/>
  <c r="CH29" i="1"/>
  <c r="CG29" i="1"/>
  <c r="CD29" i="1"/>
  <c r="CC29" i="1"/>
  <c r="CB29" i="1"/>
  <c r="CA29" i="1"/>
  <c r="BZ29" i="1"/>
  <c r="AA29" i="1" s="1"/>
  <c r="BX29" i="1"/>
  <c r="BW29" i="1"/>
  <c r="BV29" i="1"/>
  <c r="BU29" i="1"/>
  <c r="BT29" i="1"/>
  <c r="BS29" i="1"/>
  <c r="BR29" i="1"/>
  <c r="BQ29" i="1"/>
  <c r="BP29" i="1"/>
  <c r="BO29" i="1"/>
  <c r="BJ29" i="1"/>
  <c r="CV29" i="1" s="1"/>
  <c r="AT29" i="1"/>
  <c r="AP29" i="1"/>
  <c r="AL29" i="1"/>
  <c r="CU28" i="1"/>
  <c r="CT28" i="1"/>
  <c r="CS28" i="1"/>
  <c r="CP28" i="1"/>
  <c r="CM28" i="1"/>
  <c r="CK28" i="1"/>
  <c r="CJ28" i="1"/>
  <c r="CI28" i="1"/>
  <c r="CH28" i="1"/>
  <c r="CG28" i="1"/>
  <c r="CD28" i="1"/>
  <c r="CC28" i="1"/>
  <c r="CB28" i="1"/>
  <c r="CA28" i="1"/>
  <c r="BZ28" i="1"/>
  <c r="AA28" i="1" s="1"/>
  <c r="BX28" i="1"/>
  <c r="BW28" i="1"/>
  <c r="BV28" i="1"/>
  <c r="BU28" i="1"/>
  <c r="BT28" i="1"/>
  <c r="BS28" i="1"/>
  <c r="BR28" i="1"/>
  <c r="BQ28" i="1"/>
  <c r="BP28" i="1"/>
  <c r="BO28" i="1"/>
  <c r="BJ28" i="1"/>
  <c r="CR28" i="1" s="1"/>
  <c r="AT28" i="1"/>
  <c r="AP28" i="1"/>
  <c r="AL28" i="1"/>
  <c r="CU27" i="1"/>
  <c r="CT27" i="1"/>
  <c r="CS27" i="1"/>
  <c r="CP27" i="1"/>
  <c r="CM27" i="1"/>
  <c r="CK27" i="1"/>
  <c r="CJ27" i="1"/>
  <c r="CI27" i="1"/>
  <c r="CH27" i="1"/>
  <c r="CG27" i="1"/>
  <c r="CD27" i="1"/>
  <c r="CC27" i="1"/>
  <c r="CB27" i="1"/>
  <c r="CA27" i="1"/>
  <c r="BZ27" i="1"/>
  <c r="AA27" i="1" s="1"/>
  <c r="BX27" i="1"/>
  <c r="BW27" i="1"/>
  <c r="BV27" i="1"/>
  <c r="BU27" i="1"/>
  <c r="BT27" i="1"/>
  <c r="BS27" i="1"/>
  <c r="BR27" i="1"/>
  <c r="BQ27" i="1"/>
  <c r="BP27" i="1"/>
  <c r="BO27" i="1"/>
  <c r="BJ27" i="1"/>
  <c r="CV27" i="1" s="1"/>
  <c r="AT27" i="1"/>
  <c r="AP27" i="1"/>
  <c r="AL27" i="1"/>
  <c r="CU26" i="1"/>
  <c r="CT26" i="1"/>
  <c r="CS26" i="1"/>
  <c r="CP26" i="1"/>
  <c r="CM26" i="1"/>
  <c r="CK26" i="1"/>
  <c r="CJ26" i="1"/>
  <c r="CI26" i="1"/>
  <c r="CH26" i="1"/>
  <c r="CG26" i="1"/>
  <c r="CD26" i="1"/>
  <c r="CC26" i="1"/>
  <c r="CB26" i="1"/>
  <c r="CA26" i="1"/>
  <c r="BZ26" i="1"/>
  <c r="AA26" i="1" s="1"/>
  <c r="BX26" i="1"/>
  <c r="BW26" i="1"/>
  <c r="BV26" i="1"/>
  <c r="BU26" i="1"/>
  <c r="BT26" i="1"/>
  <c r="BS26" i="1"/>
  <c r="BR26" i="1"/>
  <c r="BQ26" i="1"/>
  <c r="BP26" i="1"/>
  <c r="BO26" i="1"/>
  <c r="BJ26" i="1"/>
  <c r="CV26" i="1" s="1"/>
  <c r="AT26" i="1"/>
  <c r="AP26" i="1"/>
  <c r="AL26" i="1"/>
  <c r="CU25" i="1"/>
  <c r="CT25" i="1"/>
  <c r="CS25" i="1"/>
  <c r="CP25" i="1"/>
  <c r="CM25" i="1"/>
  <c r="CK25" i="1"/>
  <c r="CJ25" i="1"/>
  <c r="CI25" i="1"/>
  <c r="CH25" i="1"/>
  <c r="CG25" i="1"/>
  <c r="CD25" i="1"/>
  <c r="CC25" i="1"/>
  <c r="CB25" i="1"/>
  <c r="CA25" i="1"/>
  <c r="BZ25" i="1"/>
  <c r="AA25" i="1" s="1"/>
  <c r="BX25" i="1"/>
  <c r="BW25" i="1"/>
  <c r="BV25" i="1"/>
  <c r="BU25" i="1"/>
  <c r="BT25" i="1"/>
  <c r="BS25" i="1"/>
  <c r="BR25" i="1"/>
  <c r="BQ25" i="1"/>
  <c r="BP25" i="1"/>
  <c r="BO25" i="1"/>
  <c r="BJ25" i="1"/>
  <c r="CR25" i="1" s="1"/>
  <c r="AT25" i="1"/>
  <c r="AP25" i="1"/>
  <c r="AL25" i="1"/>
  <c r="CU24" i="1"/>
  <c r="CT24" i="1"/>
  <c r="CS24" i="1"/>
  <c r="CP24" i="1"/>
  <c r="CM24" i="1"/>
  <c r="CK24" i="1"/>
  <c r="CJ24" i="1"/>
  <c r="CI24" i="1"/>
  <c r="CH24" i="1"/>
  <c r="CG24" i="1"/>
  <c r="CD24" i="1"/>
  <c r="CC24" i="1"/>
  <c r="CB24" i="1"/>
  <c r="CA24" i="1"/>
  <c r="BZ24" i="1"/>
  <c r="AA24" i="1" s="1"/>
  <c r="BX24" i="1"/>
  <c r="BW24" i="1"/>
  <c r="BV24" i="1"/>
  <c r="BU24" i="1"/>
  <c r="BT24" i="1"/>
  <c r="BS24" i="1"/>
  <c r="BR24" i="1"/>
  <c r="BQ24" i="1"/>
  <c r="BP24" i="1"/>
  <c r="BO24" i="1"/>
  <c r="BJ24" i="1"/>
  <c r="CV24" i="1" s="1"/>
  <c r="AT24" i="1"/>
  <c r="AP24" i="1"/>
  <c r="AL24" i="1"/>
  <c r="CU23" i="1"/>
  <c r="CT23" i="1"/>
  <c r="CS23" i="1"/>
  <c r="CP23" i="1"/>
  <c r="CM23" i="1"/>
  <c r="CL23" i="1"/>
  <c r="CK23" i="1"/>
  <c r="CJ23" i="1"/>
  <c r="CI23" i="1"/>
  <c r="CH23" i="1"/>
  <c r="CG23" i="1"/>
  <c r="CD23" i="1"/>
  <c r="CC23" i="1"/>
  <c r="CB23" i="1"/>
  <c r="CA23" i="1"/>
  <c r="BZ23" i="1"/>
  <c r="AA23" i="1" s="1"/>
  <c r="BX23" i="1"/>
  <c r="BW23" i="1"/>
  <c r="BV23" i="1"/>
  <c r="BU23" i="1"/>
  <c r="BT23" i="1"/>
  <c r="BS23" i="1"/>
  <c r="BR23" i="1"/>
  <c r="BQ23" i="1"/>
  <c r="BP23" i="1"/>
  <c r="BO23" i="1"/>
  <c r="BJ23" i="1"/>
  <c r="CV23" i="1" s="1"/>
  <c r="AT23" i="1"/>
  <c r="AP23" i="1"/>
  <c r="AL23" i="1"/>
  <c r="CU22" i="1"/>
  <c r="CT22" i="1"/>
  <c r="CS22" i="1"/>
  <c r="CP22" i="1"/>
  <c r="CM22" i="1"/>
  <c r="CK22" i="1"/>
  <c r="CJ22" i="1"/>
  <c r="CI22" i="1"/>
  <c r="CH22" i="1"/>
  <c r="CG22" i="1"/>
  <c r="CD22" i="1"/>
  <c r="CC22" i="1"/>
  <c r="CB22" i="1"/>
  <c r="CA22" i="1"/>
  <c r="BZ22" i="1"/>
  <c r="AA22" i="1" s="1"/>
  <c r="BX22" i="1"/>
  <c r="BW22" i="1"/>
  <c r="BV22" i="1"/>
  <c r="BU22" i="1"/>
  <c r="BT22" i="1"/>
  <c r="BS22" i="1"/>
  <c r="BR22" i="1"/>
  <c r="BQ22" i="1"/>
  <c r="BP22" i="1"/>
  <c r="BO22" i="1"/>
  <c r="BJ22" i="1"/>
  <c r="CV22" i="1" s="1"/>
  <c r="AT22" i="1"/>
  <c r="AP22" i="1"/>
  <c r="AL22" i="1"/>
  <c r="CU21" i="1"/>
  <c r="CT21" i="1"/>
  <c r="CS21" i="1"/>
  <c r="CP21" i="1"/>
  <c r="CM21" i="1"/>
  <c r="CK21" i="1"/>
  <c r="CJ21" i="1"/>
  <c r="CI21" i="1"/>
  <c r="CH21" i="1"/>
  <c r="CG21" i="1"/>
  <c r="CD21" i="1"/>
  <c r="CC21" i="1"/>
  <c r="CB21" i="1"/>
  <c r="CA21" i="1"/>
  <c r="BZ21" i="1"/>
  <c r="BX21" i="1"/>
  <c r="BW21" i="1"/>
  <c r="BV21" i="1"/>
  <c r="BU21" i="1"/>
  <c r="BT21" i="1"/>
  <c r="BS21" i="1"/>
  <c r="BR21" i="1"/>
  <c r="BQ21" i="1"/>
  <c r="BP21" i="1"/>
  <c r="BO21" i="1"/>
  <c r="BJ21" i="1"/>
  <c r="CV21" i="1" s="1"/>
  <c r="AT21" i="1"/>
  <c r="AP21" i="1"/>
  <c r="AL21" i="1"/>
  <c r="AA21" i="1"/>
  <c r="CU20" i="1"/>
  <c r="CT20" i="1"/>
  <c r="CS20" i="1"/>
  <c r="CP20" i="1"/>
  <c r="CM20" i="1"/>
  <c r="CK20" i="1"/>
  <c r="CJ20" i="1"/>
  <c r="CI20" i="1"/>
  <c r="CH20" i="1"/>
  <c r="CG20" i="1"/>
  <c r="CD20" i="1"/>
  <c r="CC20" i="1"/>
  <c r="CB20" i="1"/>
  <c r="CA20" i="1"/>
  <c r="BZ20" i="1"/>
  <c r="AA20" i="1" s="1"/>
  <c r="BX20" i="1"/>
  <c r="BW20" i="1"/>
  <c r="BV20" i="1"/>
  <c r="BU20" i="1"/>
  <c r="BT20" i="1"/>
  <c r="BS20" i="1"/>
  <c r="BR20" i="1"/>
  <c r="BQ20" i="1"/>
  <c r="BP20" i="1"/>
  <c r="BO20" i="1"/>
  <c r="BJ20" i="1"/>
  <c r="CR20" i="1" s="1"/>
  <c r="AT20" i="1"/>
  <c r="AP20" i="1"/>
  <c r="AL20" i="1"/>
  <c r="CU19" i="1"/>
  <c r="CT19" i="1"/>
  <c r="CS19" i="1"/>
  <c r="CP19" i="1"/>
  <c r="CM19" i="1"/>
  <c r="CK19" i="1"/>
  <c r="CJ19" i="1"/>
  <c r="CI19" i="1"/>
  <c r="CH19" i="1"/>
  <c r="CG19" i="1"/>
  <c r="CD19" i="1"/>
  <c r="CC19" i="1"/>
  <c r="CB19" i="1"/>
  <c r="CA19" i="1"/>
  <c r="BZ19" i="1"/>
  <c r="AA19" i="1" s="1"/>
  <c r="BX19" i="1"/>
  <c r="BW19" i="1"/>
  <c r="BV19" i="1"/>
  <c r="BU19" i="1"/>
  <c r="BT19" i="1"/>
  <c r="BS19" i="1"/>
  <c r="BR19" i="1"/>
  <c r="BQ19" i="1"/>
  <c r="BP19" i="1"/>
  <c r="BO19" i="1"/>
  <c r="BJ19" i="1"/>
  <c r="CV19" i="1" s="1"/>
  <c r="AT19" i="1"/>
  <c r="AP19" i="1"/>
  <c r="AL19" i="1"/>
  <c r="CU18" i="1"/>
  <c r="CT18" i="1"/>
  <c r="CS18" i="1"/>
  <c r="CP18" i="1"/>
  <c r="CM18" i="1"/>
  <c r="CK18" i="1"/>
  <c r="CJ18" i="1"/>
  <c r="CI18" i="1"/>
  <c r="CH18" i="1"/>
  <c r="CG18" i="1"/>
  <c r="CD18" i="1"/>
  <c r="CC18" i="1"/>
  <c r="CB18" i="1"/>
  <c r="CA18" i="1"/>
  <c r="BZ18" i="1"/>
  <c r="BX18" i="1"/>
  <c r="BW18" i="1"/>
  <c r="BV18" i="1"/>
  <c r="BU18" i="1"/>
  <c r="BT18" i="1"/>
  <c r="BS18" i="1"/>
  <c r="BR18" i="1"/>
  <c r="BQ18" i="1"/>
  <c r="BP18" i="1"/>
  <c r="BO18" i="1"/>
  <c r="BJ18" i="1"/>
  <c r="CV18" i="1" s="1"/>
  <c r="AT18" i="1"/>
  <c r="AP18" i="1"/>
  <c r="AL18" i="1"/>
  <c r="AA18" i="1"/>
  <c r="CU17" i="1"/>
  <c r="CT17" i="1"/>
  <c r="CS17" i="1"/>
  <c r="CP17" i="1"/>
  <c r="CM17" i="1"/>
  <c r="CK17" i="1"/>
  <c r="CJ17" i="1"/>
  <c r="CI17" i="1"/>
  <c r="CH17" i="1"/>
  <c r="CG17" i="1"/>
  <c r="CD17" i="1"/>
  <c r="CC17" i="1"/>
  <c r="CB17" i="1"/>
  <c r="CA17" i="1"/>
  <c r="BZ17" i="1"/>
  <c r="AA17" i="1" s="1"/>
  <c r="BX17" i="1"/>
  <c r="BW17" i="1"/>
  <c r="BV17" i="1"/>
  <c r="BU17" i="1"/>
  <c r="BT17" i="1"/>
  <c r="BS17" i="1"/>
  <c r="BR17" i="1"/>
  <c r="BQ17" i="1"/>
  <c r="BP17" i="1"/>
  <c r="BO17" i="1"/>
  <c r="BJ17" i="1"/>
  <c r="CR17" i="1" s="1"/>
  <c r="AT17" i="1"/>
  <c r="AP17" i="1"/>
  <c r="AL17" i="1"/>
  <c r="CU16" i="1"/>
  <c r="CT16" i="1"/>
  <c r="CS16" i="1"/>
  <c r="CP16" i="1"/>
  <c r="CM16" i="1"/>
  <c r="CK16" i="1"/>
  <c r="CJ16" i="1"/>
  <c r="CI16" i="1"/>
  <c r="CH16" i="1"/>
  <c r="CG16" i="1"/>
  <c r="CD16" i="1"/>
  <c r="CC16" i="1"/>
  <c r="CB16" i="1"/>
  <c r="CA16" i="1"/>
  <c r="BZ16" i="1"/>
  <c r="AA16" i="1" s="1"/>
  <c r="BX16" i="1"/>
  <c r="BW16" i="1"/>
  <c r="BV16" i="1"/>
  <c r="BU16" i="1"/>
  <c r="BT16" i="1"/>
  <c r="BS16" i="1"/>
  <c r="BR16" i="1"/>
  <c r="BQ16" i="1"/>
  <c r="BP16" i="1"/>
  <c r="BO16" i="1"/>
  <c r="BJ16" i="1"/>
  <c r="CV16" i="1" s="1"/>
  <c r="AT16" i="1"/>
  <c r="AP16" i="1"/>
  <c r="AL16" i="1"/>
  <c r="CU15" i="1"/>
  <c r="CT15" i="1"/>
  <c r="CS15" i="1"/>
  <c r="CP15" i="1"/>
  <c r="CM15" i="1"/>
  <c r="CK15" i="1"/>
  <c r="CJ15" i="1"/>
  <c r="CI15" i="1"/>
  <c r="CH15" i="1"/>
  <c r="CG15" i="1"/>
  <c r="CD15" i="1"/>
  <c r="CC15" i="1"/>
  <c r="CB15" i="1"/>
  <c r="CA15" i="1"/>
  <c r="BZ15" i="1"/>
  <c r="AA15" i="1" s="1"/>
  <c r="BY15" i="1"/>
  <c r="BX15" i="1"/>
  <c r="BW15" i="1"/>
  <c r="BV15" i="1"/>
  <c r="BU15" i="1"/>
  <c r="BT15" i="1"/>
  <c r="BS15" i="1"/>
  <c r="BR15" i="1"/>
  <c r="BQ15" i="1"/>
  <c r="BP15" i="1"/>
  <c r="BO15" i="1"/>
  <c r="BJ15" i="1"/>
  <c r="CV15" i="1" s="1"/>
  <c r="AT15" i="1"/>
  <c r="AP15" i="1"/>
  <c r="AL15" i="1"/>
  <c r="CU14" i="1"/>
  <c r="CT14" i="1"/>
  <c r="CS14" i="1"/>
  <c r="CP14" i="1"/>
  <c r="CM14" i="1"/>
  <c r="CK14" i="1"/>
  <c r="CJ14" i="1"/>
  <c r="CI14" i="1"/>
  <c r="CH14" i="1"/>
  <c r="CG14" i="1"/>
  <c r="CD14" i="1"/>
  <c r="CC14" i="1"/>
  <c r="CB14" i="1"/>
  <c r="CA14" i="1"/>
  <c r="BZ14" i="1"/>
  <c r="AA14" i="1" s="1"/>
  <c r="BX14" i="1"/>
  <c r="BW14" i="1"/>
  <c r="BV14" i="1"/>
  <c r="BU14" i="1"/>
  <c r="BT14" i="1"/>
  <c r="BS14" i="1"/>
  <c r="BR14" i="1"/>
  <c r="BQ14" i="1"/>
  <c r="BP14" i="1"/>
  <c r="BO14" i="1"/>
  <c r="BJ14" i="1"/>
  <c r="CV14" i="1" s="1"/>
  <c r="AT14" i="1"/>
  <c r="AP14" i="1"/>
  <c r="AL14" i="1"/>
  <c r="CU13" i="1"/>
  <c r="CT13" i="1"/>
  <c r="CS13" i="1"/>
  <c r="CP13" i="1"/>
  <c r="CM13" i="1"/>
  <c r="CK13" i="1"/>
  <c r="CJ13" i="1"/>
  <c r="CI13" i="1"/>
  <c r="CH13" i="1"/>
  <c r="CG13" i="1"/>
  <c r="CD13" i="1"/>
  <c r="CC13" i="1"/>
  <c r="CB13" i="1"/>
  <c r="CA13" i="1"/>
  <c r="BZ13" i="1"/>
  <c r="AA13" i="1" s="1"/>
  <c r="BX13" i="1"/>
  <c r="BW13" i="1"/>
  <c r="BV13" i="1"/>
  <c r="BU13" i="1"/>
  <c r="BT13" i="1"/>
  <c r="BS13" i="1"/>
  <c r="BR13" i="1"/>
  <c r="BQ13" i="1"/>
  <c r="BP13" i="1"/>
  <c r="BO13" i="1"/>
  <c r="BJ13" i="1"/>
  <c r="CV13" i="1" s="1"/>
  <c r="AT13" i="1"/>
  <c r="AP13" i="1"/>
  <c r="AL13" i="1"/>
  <c r="CU12" i="1"/>
  <c r="CT12" i="1"/>
  <c r="CS12" i="1"/>
  <c r="CP12" i="1"/>
  <c r="CM12" i="1"/>
  <c r="CL12" i="1"/>
  <c r="CK12" i="1"/>
  <c r="CJ12" i="1"/>
  <c r="CI12" i="1"/>
  <c r="CH12" i="1"/>
  <c r="CG12" i="1"/>
  <c r="CD12" i="1"/>
  <c r="CC12" i="1"/>
  <c r="CB12" i="1"/>
  <c r="CA12" i="1"/>
  <c r="BZ12" i="1"/>
  <c r="AA12" i="1" s="1"/>
  <c r="BX12" i="1"/>
  <c r="BW12" i="1"/>
  <c r="BV12" i="1"/>
  <c r="BU12" i="1"/>
  <c r="BT12" i="1"/>
  <c r="BS12" i="1"/>
  <c r="BR12" i="1"/>
  <c r="BQ12" i="1"/>
  <c r="BP12" i="1"/>
  <c r="BO12" i="1"/>
  <c r="BJ12" i="1"/>
  <c r="CR12" i="1" s="1"/>
  <c r="AT12" i="1"/>
  <c r="AP12" i="1"/>
  <c r="AL12" i="1"/>
  <c r="CU11" i="1"/>
  <c r="CT11" i="1"/>
  <c r="CS11" i="1"/>
  <c r="CP11" i="1"/>
  <c r="CM11" i="1"/>
  <c r="CK11" i="1"/>
  <c r="CJ11" i="1"/>
  <c r="CI11" i="1"/>
  <c r="CH11" i="1"/>
  <c r="CG11" i="1"/>
  <c r="CD11" i="1"/>
  <c r="CC11" i="1"/>
  <c r="CB11" i="1"/>
  <c r="CA11" i="1"/>
  <c r="BZ11" i="1"/>
  <c r="AA11" i="1" s="1"/>
  <c r="BX11" i="1"/>
  <c r="BW11" i="1"/>
  <c r="BV11" i="1"/>
  <c r="BU11" i="1"/>
  <c r="BT11" i="1"/>
  <c r="BS11" i="1"/>
  <c r="BR11" i="1"/>
  <c r="BQ11" i="1"/>
  <c r="BP11" i="1"/>
  <c r="BO11" i="1"/>
  <c r="BJ11" i="1"/>
  <c r="CV11" i="1" s="1"/>
  <c r="AT11" i="1"/>
  <c r="AP11" i="1"/>
  <c r="AL11" i="1"/>
  <c r="CU10" i="1"/>
  <c r="CT10" i="1"/>
  <c r="CS10" i="1"/>
  <c r="CP10" i="1"/>
  <c r="CM10" i="1"/>
  <c r="CK10" i="1"/>
  <c r="CJ10" i="1"/>
  <c r="CI10" i="1"/>
  <c r="CH10" i="1"/>
  <c r="CG10" i="1"/>
  <c r="CE10" i="1"/>
  <c r="B10" i="1" s="1"/>
  <c r="CD10" i="1"/>
  <c r="CD41" i="1" s="1"/>
  <c r="CC10" i="1"/>
  <c r="CC41" i="1" s="1"/>
  <c r="CB10" i="1"/>
  <c r="CB41" i="1" s="1"/>
  <c r="CA10" i="1"/>
  <c r="CA41" i="1" s="1"/>
  <c r="AM5" i="1" s="1"/>
  <c r="BZ10" i="1"/>
  <c r="BX10" i="1"/>
  <c r="BX41" i="1" s="1"/>
  <c r="BW10" i="1"/>
  <c r="BW41" i="1" s="1"/>
  <c r="X4" i="1" s="1"/>
  <c r="AX5" i="1" s="1"/>
  <c r="BV10" i="1"/>
  <c r="BU10" i="1"/>
  <c r="BT10" i="1"/>
  <c r="BS10" i="1"/>
  <c r="BR10" i="1"/>
  <c r="BQ10" i="1"/>
  <c r="BP10" i="1"/>
  <c r="BO10" i="1"/>
  <c r="BJ10" i="1"/>
  <c r="CV10" i="1" s="1"/>
  <c r="AT10" i="1"/>
  <c r="AP10" i="1"/>
  <c r="AL10" i="1"/>
  <c r="BF9" i="1"/>
  <c r="BB9" i="1"/>
  <c r="AX9" i="1"/>
  <c r="AL9" i="1"/>
  <c r="AX8" i="1"/>
  <c r="L8" i="1"/>
  <c r="D8" i="1"/>
  <c r="BI7" i="1"/>
  <c r="AS7" i="1"/>
  <c r="AC7" i="1"/>
  <c r="M7" i="1"/>
  <c r="BI6" i="1"/>
  <c r="AS6" i="1"/>
  <c r="AC6" i="1"/>
  <c r="AP5" i="1"/>
  <c r="BF4" i="1"/>
  <c r="AX4" i="1"/>
  <c r="AP4" i="1"/>
  <c r="B4" i="1"/>
  <c r="CN39" i="1" s="1"/>
  <c r="AP3" i="1"/>
  <c r="AU1" i="1"/>
  <c r="AF1" i="1"/>
  <c r="U1" i="1"/>
  <c r="CR13" i="1" l="1"/>
  <c r="CR26" i="1"/>
  <c r="CV33" i="1"/>
  <c r="CR24" i="1"/>
  <c r="CR23" i="1"/>
  <c r="BF5" i="1"/>
  <c r="AT41" i="1"/>
  <c r="CR15" i="1"/>
  <c r="BP41" i="1"/>
  <c r="CE17" i="1"/>
  <c r="B17" i="1" s="1"/>
  <c r="BY22" i="1"/>
  <c r="CR31" i="1"/>
  <c r="BY11" i="1"/>
  <c r="BV41" i="1"/>
  <c r="X5" i="1" s="1"/>
  <c r="CR29" i="1"/>
  <c r="BZ41" i="1"/>
  <c r="AM4" i="1" s="1"/>
  <c r="AL41" i="1"/>
  <c r="CR16" i="1"/>
  <c r="CR39" i="1"/>
  <c r="AA10" i="1"/>
  <c r="AA41" i="1" s="1"/>
  <c r="AA43" i="1" s="1"/>
  <c r="AP41" i="1"/>
  <c r="CN26" i="1"/>
  <c r="CR37" i="1"/>
  <c r="CJ41" i="1"/>
  <c r="CO15" i="1"/>
  <c r="CR18" i="1"/>
  <c r="CL19" i="1"/>
  <c r="CO22" i="1"/>
  <c r="CE24" i="1"/>
  <c r="B24" i="1" s="1"/>
  <c r="BY29" i="1"/>
  <c r="CO36" i="1"/>
  <c r="BY39" i="1"/>
  <c r="CO39" i="1"/>
  <c r="CL30" i="1"/>
  <c r="CN33" i="1"/>
  <c r="BY36" i="1"/>
  <c r="CE38" i="1"/>
  <c r="B38" i="1" s="1"/>
  <c r="CL16" i="1"/>
  <c r="CN19" i="1"/>
  <c r="CE21" i="1"/>
  <c r="B21" i="1" s="1"/>
  <c r="CO26" i="1"/>
  <c r="CE28" i="1"/>
  <c r="B28" i="1" s="1"/>
  <c r="CO33" i="1"/>
  <c r="CL37" i="1"/>
  <c r="CE14" i="1"/>
  <c r="B14" i="1" s="1"/>
  <c r="CO19" i="1"/>
  <c r="CN23" i="1"/>
  <c r="BY26" i="1"/>
  <c r="CN30" i="1"/>
  <c r="BY33" i="1"/>
  <c r="CE35" i="1"/>
  <c r="B35" i="1" s="1"/>
  <c r="BY12" i="1"/>
  <c r="BY19" i="1"/>
  <c r="CL20" i="1"/>
  <c r="CO23" i="1"/>
  <c r="CL27" i="1"/>
  <c r="CO30" i="1"/>
  <c r="CE32" i="1"/>
  <c r="B32" i="1" s="1"/>
  <c r="CL34" i="1"/>
  <c r="CN37" i="1"/>
  <c r="CL40" i="1"/>
  <c r="CO16" i="1"/>
  <c r="CE18" i="1"/>
  <c r="B18" i="1" s="1"/>
  <c r="BY23" i="1"/>
  <c r="CE25" i="1"/>
  <c r="B25" i="1" s="1"/>
  <c r="BY30" i="1"/>
  <c r="CL31" i="1"/>
  <c r="BY37" i="1"/>
  <c r="CO37" i="1"/>
  <c r="CN13" i="1"/>
  <c r="BY16" i="1"/>
  <c r="CN20" i="1"/>
  <c r="CL24" i="1"/>
  <c r="CN27" i="1"/>
  <c r="CE29" i="1"/>
  <c r="B29" i="1" s="1"/>
  <c r="CN34" i="1"/>
  <c r="CE39" i="1"/>
  <c r="B39" i="1" s="1"/>
  <c r="CQ39" i="1" s="1"/>
  <c r="CN40" i="1"/>
  <c r="CL10" i="1"/>
  <c r="CE15" i="1"/>
  <c r="B15" i="1" s="1"/>
  <c r="CL17" i="1"/>
  <c r="CO20" i="1"/>
  <c r="CE22" i="1"/>
  <c r="B22" i="1" s="1"/>
  <c r="CO27" i="1"/>
  <c r="CN31" i="1"/>
  <c r="CO34" i="1"/>
  <c r="CE36" i="1"/>
  <c r="B36" i="1" s="1"/>
  <c r="BY40" i="1"/>
  <c r="CO40" i="1"/>
  <c r="CN12" i="1"/>
  <c r="BY13" i="1"/>
  <c r="BY20" i="1"/>
  <c r="CL21" i="1"/>
  <c r="CN24" i="1"/>
  <c r="BY27" i="1"/>
  <c r="CL28" i="1"/>
  <c r="CO31" i="1"/>
  <c r="BY34" i="1"/>
  <c r="CL38" i="1"/>
  <c r="CL14" i="1"/>
  <c r="CN17" i="1"/>
  <c r="CO24" i="1"/>
  <c r="CE26" i="1"/>
  <c r="B26" i="1" s="1"/>
  <c r="BY31" i="1"/>
  <c r="CE33" i="1"/>
  <c r="B33" i="1" s="1"/>
  <c r="CR34" i="1"/>
  <c r="CL35" i="1"/>
  <c r="CO12" i="1"/>
  <c r="CN16" i="1"/>
  <c r="CO17" i="1"/>
  <c r="CE19" i="1"/>
  <c r="B19" i="1" s="1"/>
  <c r="CN21" i="1"/>
  <c r="BY24" i="1"/>
  <c r="CN28" i="1"/>
  <c r="CL32" i="1"/>
  <c r="CN38" i="1"/>
  <c r="CN14" i="1"/>
  <c r="BY17" i="1"/>
  <c r="CL18" i="1"/>
  <c r="CO21" i="1"/>
  <c r="CE23" i="1"/>
  <c r="B23" i="1" s="1"/>
  <c r="CL25" i="1"/>
  <c r="CO28" i="1"/>
  <c r="CE30" i="1"/>
  <c r="B30" i="1" s="1"/>
  <c r="CN35" i="1"/>
  <c r="CE37" i="1"/>
  <c r="B37" i="1" s="1"/>
  <c r="BY38" i="1"/>
  <c r="CO38" i="1"/>
  <c r="CO13" i="1"/>
  <c r="CN10" i="1"/>
  <c r="CL11" i="1"/>
  <c r="CO14" i="1"/>
  <c r="BY21" i="1"/>
  <c r="BY28" i="1"/>
  <c r="CL29" i="1"/>
  <c r="CN32" i="1"/>
  <c r="CO35" i="1"/>
  <c r="CL13" i="1"/>
  <c r="CE11" i="1"/>
  <c r="B11" i="1" s="1"/>
  <c r="BY14" i="1"/>
  <c r="CL22" i="1"/>
  <c r="CN25" i="1"/>
  <c r="CO32" i="1"/>
  <c r="BY35" i="1"/>
  <c r="CL36" i="1"/>
  <c r="CL39" i="1"/>
  <c r="CE40" i="1"/>
  <c r="CO10" i="1"/>
  <c r="BY10" i="1"/>
  <c r="CN11" i="1"/>
  <c r="CE13" i="1"/>
  <c r="B13" i="1" s="1"/>
  <c r="CO18" i="1"/>
  <c r="CE20" i="1"/>
  <c r="B20" i="1" s="1"/>
  <c r="CO25" i="1"/>
  <c r="CE27" i="1"/>
  <c r="B27" i="1" s="1"/>
  <c r="CN29" i="1"/>
  <c r="BY32" i="1"/>
  <c r="CE34" i="1"/>
  <c r="B34" i="1" s="1"/>
  <c r="CE12" i="1"/>
  <c r="B12" i="1" s="1"/>
  <c r="CR10" i="1"/>
  <c r="CE16" i="1"/>
  <c r="B16" i="1" s="1"/>
  <c r="CL15" i="1"/>
  <c r="CN18" i="1"/>
  <c r="CR21" i="1"/>
  <c r="CO11" i="1"/>
  <c r="CN15" i="1"/>
  <c r="BY18" i="1"/>
  <c r="CN22" i="1"/>
  <c r="BY25" i="1"/>
  <c r="CL26" i="1"/>
  <c r="CO29" i="1"/>
  <c r="CE31" i="1"/>
  <c r="B31" i="1" s="1"/>
  <c r="CR32" i="1"/>
  <c r="CL33" i="1"/>
  <c r="CN36" i="1"/>
  <c r="CV25" i="1"/>
  <c r="CV38" i="1"/>
  <c r="CV40" i="1"/>
  <c r="CV28" i="1"/>
  <c r="CV36" i="1"/>
  <c r="CV20" i="1"/>
  <c r="CR11" i="1"/>
  <c r="CV12" i="1"/>
  <c r="CR19" i="1"/>
  <c r="CR27" i="1"/>
  <c r="CR35" i="1"/>
  <c r="CV17" i="1"/>
  <c r="CR22" i="1"/>
  <c r="BJ41" i="1"/>
  <c r="CR14" i="1"/>
  <c r="CR30" i="1"/>
  <c r="CQ38" i="1"/>
  <c r="BY41" i="1" l="1"/>
  <c r="AM3" i="1" s="1"/>
  <c r="B40" i="1"/>
  <c r="CQ40" i="1" s="1"/>
  <c r="CQ41" i="1" s="1"/>
  <c r="CE41" i="1"/>
  <c r="CL41" i="1"/>
  <c r="CN41" i="1"/>
  <c r="CR41" i="1"/>
  <c r="N54" i="1" s="1"/>
  <c r="CV41" i="1"/>
  <c r="CO41" i="1"/>
  <c r="BW47" i="1" l="1"/>
  <c r="BW45" i="1"/>
  <c r="AA44" i="1" s="1"/>
  <c r="AO57" i="1" l="1"/>
  <c r="AX43" i="1"/>
  <c r="AP57" i="1"/>
  <c r="AX44" i="1"/>
  <c r="M54" i="1"/>
  <c r="L54" i="1" s="1"/>
  <c r="L53" i="1" s="1"/>
  <c r="C41" i="1" s="1"/>
</calcChain>
</file>

<file path=xl/sharedStrings.xml><?xml version="1.0" encoding="utf-8"?>
<sst xmlns="http://schemas.openxmlformats.org/spreadsheetml/2006/main" count="178" uniqueCount="124">
  <si>
    <t>Pracovní lístek</t>
  </si>
  <si>
    <t>měsíc:</t>
  </si>
  <si>
    <t>rok:</t>
  </si>
  <si>
    <t>jméno a příjmení:</t>
  </si>
  <si>
    <t>pracovní doba:</t>
  </si>
  <si>
    <t>pracovní fond vč. svátků</t>
  </si>
  <si>
    <t>nemoc, OČR</t>
  </si>
  <si>
    <t>hodin</t>
  </si>
  <si>
    <t>dovolená</t>
  </si>
  <si>
    <t>ostatní placené dny</t>
  </si>
  <si>
    <t>svátek</t>
  </si>
  <si>
    <t>ostatní neplacené dny</t>
  </si>
  <si>
    <t>Chyby</t>
  </si>
  <si>
    <t xml:space="preserve">měsíční odměny </t>
  </si>
  <si>
    <t>jen HS !!</t>
  </si>
  <si>
    <t>přípl.</t>
  </si>
  <si>
    <t>práce ve sv.v</t>
  </si>
  <si>
    <t>příplatek za</t>
  </si>
  <si>
    <t>snížení doby</t>
  </si>
  <si>
    <t>přerušení a pr.</t>
  </si>
  <si>
    <t>svátek ve</t>
  </si>
  <si>
    <t>lékař</t>
  </si>
  <si>
    <t>služební</t>
  </si>
  <si>
    <t>neplacené</t>
  </si>
  <si>
    <t>ostatní plac.</t>
  </si>
  <si>
    <t>ostatní neplac.</t>
  </si>
  <si>
    <t>náhrady</t>
  </si>
  <si>
    <t>práce při  PR</t>
  </si>
  <si>
    <t>práce po 24 h</t>
  </si>
  <si>
    <t>přerušení</t>
  </si>
  <si>
    <t>neodpracované</t>
  </si>
  <si>
    <t>nepřípustné</t>
  </si>
  <si>
    <t>délka</t>
  </si>
  <si>
    <t>služební cesta</t>
  </si>
  <si>
    <t>neodpr.+ odpr.</t>
  </si>
  <si>
    <t>zadáno neodpr.</t>
  </si>
  <si>
    <t>zápis do</t>
  </si>
  <si>
    <t>diety nebo</t>
  </si>
  <si>
    <t>HS-prohození</t>
  </si>
  <si>
    <t>vyplněno jen</t>
  </si>
  <si>
    <t>příspěvek na</t>
  </si>
  <si>
    <t>den</t>
  </si>
  <si>
    <t>od</t>
  </si>
  <si>
    <t>do</t>
  </si>
  <si>
    <t>hodiny  přít.</t>
  </si>
  <si>
    <t>hodiny</t>
  </si>
  <si>
    <t xml:space="preserve"> důvod </t>
  </si>
  <si>
    <t>příplatky</t>
  </si>
  <si>
    <r>
      <t xml:space="preserve">Diety / </t>
    </r>
    <r>
      <rPr>
        <sz val="8"/>
        <color rgb="FF000000"/>
        <rFont val="Arial CE"/>
      </rPr>
      <t>stravné</t>
    </r>
  </si>
  <si>
    <t>odp.</t>
  </si>
  <si>
    <t>pracovní době</t>
  </si>
  <si>
    <t>noc</t>
  </si>
  <si>
    <t>so + ne</t>
  </si>
  <si>
    <t>o přestávky</t>
  </si>
  <si>
    <t>přes půlnoc</t>
  </si>
  <si>
    <t>všední den</t>
  </si>
  <si>
    <t>doprovod</t>
  </si>
  <si>
    <t>cesta</t>
  </si>
  <si>
    <t>volno, vč. "A"</t>
  </si>
  <si>
    <t>nepřítomnost</t>
  </si>
  <si>
    <t>60%, 80%</t>
  </si>
  <si>
    <t>pohotovosti</t>
  </si>
  <si>
    <t xml:space="preserve"> poslední den</t>
  </si>
  <si>
    <t>práce</t>
  </si>
  <si>
    <t>hod.ve volnu</t>
  </si>
  <si>
    <t>znaky - důvod</t>
  </si>
  <si>
    <t>rozmezí hodin</t>
  </si>
  <si>
    <t>hodnoty hodin</t>
  </si>
  <si>
    <t>dovolené</t>
  </si>
  <si>
    <t>kratší než 5 h</t>
  </si>
  <si>
    <t>víc, než práce</t>
  </si>
  <si>
    <t>hodin je víc</t>
  </si>
  <si>
    <t>bez hodin</t>
  </si>
  <si>
    <t>nexist. dne</t>
  </si>
  <si>
    <t>stravné</t>
  </si>
  <si>
    <t>MP I</t>
  </si>
  <si>
    <t>MP II</t>
  </si>
  <si>
    <t>"od" nebo "do"</t>
  </si>
  <si>
    <t>stravování</t>
  </si>
  <si>
    <t>nepřítomnosti</t>
  </si>
  <si>
    <t>so+ne</t>
  </si>
  <si>
    <t>jen do 2020</t>
  </si>
  <si>
    <t>Ne</t>
  </si>
  <si>
    <t>So</t>
  </si>
  <si>
    <t>celkem</t>
  </si>
  <si>
    <t>os. číslo:</t>
  </si>
  <si>
    <t xml:space="preserve">přesčas / úvazek z minulých měsísů </t>
  </si>
  <si>
    <t xml:space="preserve">přesčas k proplacení </t>
  </si>
  <si>
    <t>diety:</t>
  </si>
  <si>
    <t xml:space="preserve">  5 - 12</t>
  </si>
  <si>
    <t>dny</t>
  </si>
  <si>
    <t>poměr hod</t>
  </si>
  <si>
    <t>=KDYŽ(ROK(DNES())*12+MĚSÍC(DNES())+(DEN(DNES())-1)/100&gt;$P$57*12+$F$57+1;SUMA(CU10:CU40);0)</t>
  </si>
  <si>
    <t xml:space="preserve">celkem odpracováno hodin </t>
  </si>
  <si>
    <t xml:space="preserve">do dalších měsíců zbývá úvazek </t>
  </si>
  <si>
    <t>12 - 18</t>
  </si>
  <si>
    <t xml:space="preserve">přesčas / úvazek na konci měsíce </t>
  </si>
  <si>
    <t xml:space="preserve">do dalších měsíců zbývá přesčas </t>
  </si>
  <si>
    <t>18 - 24</t>
  </si>
  <si>
    <r>
      <t xml:space="preserve">důvody nepřítomnosti:  </t>
    </r>
    <r>
      <rPr>
        <b/>
        <sz val="9"/>
        <color rgb="FF000000"/>
        <rFont val="Arial CE"/>
      </rPr>
      <t>D</t>
    </r>
    <r>
      <rPr>
        <sz val="9"/>
        <color rgb="FF000000"/>
        <rFont val="Arial CE"/>
      </rPr>
      <t xml:space="preserve"> - dovolená, </t>
    </r>
    <r>
      <rPr>
        <b/>
        <sz val="9"/>
        <color rgb="FF000000"/>
        <rFont val="Arial CE"/>
      </rPr>
      <t>L</t>
    </r>
    <r>
      <rPr>
        <sz val="9"/>
        <color rgb="FF000000"/>
        <rFont val="Arial CE"/>
      </rPr>
      <t xml:space="preserve"> - lékař, </t>
    </r>
    <r>
      <rPr>
        <b/>
        <sz val="9"/>
        <color rgb="FF000000"/>
        <rFont val="Arial CE"/>
      </rPr>
      <t>N</t>
    </r>
    <r>
      <rPr>
        <sz val="9"/>
        <color rgb="FF000000"/>
        <rFont val="Arial CE"/>
      </rPr>
      <t xml:space="preserve"> - nemoc nebo OČR, </t>
    </r>
    <r>
      <rPr>
        <b/>
        <sz val="9"/>
        <color rgb="FF000000"/>
        <rFont val="Arial CE"/>
      </rPr>
      <t>S -</t>
    </r>
    <r>
      <rPr>
        <sz val="9"/>
        <color rgb="FF000000"/>
        <rFont val="Arial CE"/>
      </rPr>
      <t xml:space="preserve"> služební cesta, </t>
    </r>
    <r>
      <rPr>
        <b/>
        <sz val="9"/>
        <color rgb="FF000000"/>
        <rFont val="Arial CE"/>
      </rPr>
      <t>V</t>
    </r>
    <r>
      <rPr>
        <sz val="9"/>
        <color rgb="FF000000"/>
        <rFont val="Arial CE"/>
      </rPr>
      <t xml:space="preserve"> - náhradní volno, </t>
    </r>
    <r>
      <rPr>
        <b/>
        <sz val="9"/>
        <color rgb="FF000000"/>
        <rFont val="Arial CE"/>
      </rPr>
      <t>P</t>
    </r>
    <r>
      <rPr>
        <sz val="9"/>
        <color rgb="FF000000"/>
        <rFont val="Arial CE"/>
      </rPr>
      <t xml:space="preserve"> - přerušení práce,</t>
    </r>
  </si>
  <si>
    <t>Svátek 1.5.:</t>
  </si>
  <si>
    <t>Mělo být odpracováno hodin:</t>
  </si>
  <si>
    <r>
      <t>A</t>
    </r>
    <r>
      <rPr>
        <sz val="9"/>
        <color rgb="FF000000"/>
        <rFont val="Arial CE"/>
      </rPr>
      <t xml:space="preserve"> - neomluvená absence, </t>
    </r>
    <r>
      <rPr>
        <b/>
        <sz val="9"/>
        <color rgb="FF000000"/>
        <rFont val="Arial CE"/>
      </rPr>
      <t>E</t>
    </r>
    <r>
      <rPr>
        <sz val="9"/>
        <color rgb="FF000000"/>
        <rFont val="Arial CE"/>
      </rPr>
      <t xml:space="preserve"> - neplacené volno, </t>
    </r>
    <r>
      <rPr>
        <b/>
        <sz val="9"/>
        <color rgb="FF000000"/>
        <rFont val="Arial CE"/>
      </rPr>
      <t>O</t>
    </r>
    <r>
      <rPr>
        <sz val="9"/>
        <color rgb="FF000000"/>
        <rFont val="Arial CE"/>
      </rPr>
      <t xml:space="preserve"> - ostatní placené volno</t>
    </r>
    <r>
      <rPr>
        <sz val="9"/>
        <color rgb="FF000000"/>
        <rFont val="Arial CE"/>
      </rPr>
      <t xml:space="preserve">, </t>
    </r>
    <r>
      <rPr>
        <b/>
        <sz val="9"/>
        <color rgb="FF000000"/>
        <rFont val="Arial CE"/>
      </rPr>
      <t>X</t>
    </r>
    <r>
      <rPr>
        <sz val="9"/>
        <color rgb="FF000000"/>
        <rFont val="Arial CE"/>
      </rPr>
      <t xml:space="preserve"> - dny před nástupem a po ukončení prac. poměru</t>
    </r>
  </si>
  <si>
    <t>Svátek 1.1.:</t>
  </si>
  <si>
    <t>poznámky:</t>
  </si>
  <si>
    <t xml:space="preserve"> Původně - Mělo být odpracováno hodin:</t>
  </si>
  <si>
    <t>zpracoval:</t>
  </si>
  <si>
    <t xml:space="preserve"> podpis a razítko vedoucího:</t>
  </si>
  <si>
    <t xml:space="preserve"> podpis zaměstnance:</t>
  </si>
  <si>
    <t xml:space="preserve">chybové hlášení: </t>
  </si>
  <si>
    <t xml:space="preserve"> jméno a příjmení:</t>
  </si>
  <si>
    <t>ano</t>
  </si>
  <si>
    <t xml:space="preserve">přesčas / úvazek z minulých měsísů: </t>
  </si>
  <si>
    <t xml:space="preserve"> hodin</t>
  </si>
  <si>
    <t xml:space="preserve"> osobní číslo:</t>
  </si>
  <si>
    <t xml:space="preserve">středisko: </t>
  </si>
  <si>
    <t>Kč</t>
  </si>
  <si>
    <t xml:space="preserve">pracovní doba: </t>
  </si>
  <si>
    <t>H</t>
  </si>
  <si>
    <t>ne</t>
  </si>
  <si>
    <t xml:space="preserve">zůstatek dovolené k 1. dni v měsíci </t>
  </si>
  <si>
    <t>dnů</t>
  </si>
  <si>
    <t>Xyz Xyz</t>
  </si>
  <si>
    <t>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</si>
</sst>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Arial"/>
    </font>
    <font>
      <sz val="10"/>
      <color rgb="FF000000"/>
      <name val="Arial CE"/>
    </font>
    <font>
      <sz val="9"/>
      <color rgb="FF000000"/>
      <name val="Arial CE"/>
    </font>
    <font>
      <b/>
      <sz val="14"/>
      <color rgb="FF000000"/>
      <name val="Arial CE"/>
    </font>
    <font>
      <sz val="14"/>
      <color rgb="FF000000"/>
      <name val="Arial CE"/>
    </font>
    <font>
      <sz val="10"/>
      <color rgb="FFFFFFFF"/>
      <name val="Arial CE"/>
    </font>
    <font>
      <sz val="7"/>
      <color rgb="FFFFFFFF"/>
      <name val="Arial CE"/>
    </font>
    <font>
      <b/>
      <sz val="9"/>
      <color rgb="FFFFFFFF"/>
      <name val="Arial"/>
    </font>
    <font>
      <sz val="8"/>
      <color rgb="FF000000"/>
      <name val="Arial CE"/>
    </font>
    <font>
      <b/>
      <sz val="10"/>
      <color rgb="FFFF0000"/>
      <name val="Arial CE"/>
    </font>
    <font>
      <b/>
      <sz val="9"/>
      <color rgb="FF000000"/>
      <name val="Arial CE"/>
    </font>
    <font>
      <b/>
      <sz val="10"/>
      <color rgb="FFFFFFFF"/>
      <name val="Arial CE"/>
    </font>
    <font>
      <sz val="9"/>
      <color rgb="FFFFFFFF"/>
      <name val="Arial CE"/>
    </font>
    <font>
      <b/>
      <sz val="10"/>
      <color rgb="FF000000"/>
      <name val="Arial CE"/>
    </font>
    <font>
      <sz val="7"/>
      <color rgb="FF000000"/>
      <name val="Arial CE"/>
    </font>
    <font>
      <sz val="12"/>
      <color rgb="FF000000"/>
      <name val="Arial CE"/>
    </font>
    <font>
      <sz val="8"/>
      <color rgb="FFFFFF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CFFFF"/>
        <bgColor rgb="FFFFFFFF"/>
      </patternFill>
    </fill>
  </fills>
  <borders count="7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double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double">
        <color rgb="FF000000"/>
      </top>
      <bottom style="thin">
        <color rgb="FF969696"/>
      </bottom>
      <diagonal/>
    </border>
    <border>
      <left/>
      <right/>
      <top style="double">
        <color rgb="FF000000"/>
      </top>
      <bottom style="thin">
        <color rgb="FF969696"/>
      </bottom>
      <diagonal/>
    </border>
    <border>
      <left style="thin">
        <color rgb="FF969696"/>
      </left>
      <right/>
      <top style="double">
        <color rgb="FF000000"/>
      </top>
      <bottom style="thin">
        <color rgb="FF969696"/>
      </bottom>
      <diagonal/>
    </border>
    <border>
      <left/>
      <right style="double">
        <color rgb="FF000000"/>
      </right>
      <top style="double">
        <color rgb="FF000000"/>
      </top>
      <bottom style="thin">
        <color rgb="FF969696"/>
      </bottom>
      <diagonal/>
    </border>
    <border>
      <left style="double">
        <color rgb="FF000000"/>
      </left>
      <right/>
      <top style="thin">
        <color rgb="FF969696"/>
      </top>
      <bottom style="double">
        <color rgb="FF000000"/>
      </bottom>
      <diagonal/>
    </border>
    <border>
      <left/>
      <right/>
      <top style="thin">
        <color rgb="FF969696"/>
      </top>
      <bottom style="double">
        <color rgb="FF000000"/>
      </bottom>
      <diagonal/>
    </border>
    <border>
      <left/>
      <right style="double">
        <color rgb="FF000000"/>
      </right>
      <top style="thin">
        <color rgb="FF969696"/>
      </top>
      <bottom style="double">
        <color rgb="FF000000"/>
      </bottom>
      <diagonal/>
    </border>
    <border>
      <left style="double">
        <color rgb="FF000000"/>
      </left>
      <right/>
      <top style="thin">
        <color rgb="FF969696"/>
      </top>
      <bottom/>
      <diagonal/>
    </border>
    <border>
      <left/>
      <right/>
      <top style="thin">
        <color rgb="FF969696"/>
      </top>
      <bottom/>
      <diagonal/>
    </border>
    <border>
      <left/>
      <right style="double">
        <color rgb="FF000000"/>
      </right>
      <top style="thin">
        <color rgb="FF969696"/>
      </top>
      <bottom/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2" borderId="0" xfId="0" applyFont="1" applyFill="1" applyProtection="1">
      <protection hidden="1"/>
    </xf>
    <xf numFmtId="0" fontId="2" fillId="2" borderId="1" xfId="0" applyFont="1" applyFill="1" applyBorder="1" applyProtection="1">
      <protection hidden="1"/>
    </xf>
    <xf numFmtId="0" fontId="3" fillId="2" borderId="2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2" xfId="0" applyFont="1" applyFill="1" applyBorder="1" applyAlignment="1" applyProtection="1">
      <alignment horizontal="right"/>
      <protection hidden="1"/>
    </xf>
    <xf numFmtId="0" fontId="1" fillId="2" borderId="2" xfId="0" applyFont="1" applyFill="1" applyBorder="1" applyProtection="1">
      <protection hidden="1"/>
    </xf>
    <xf numFmtId="49" fontId="3" fillId="2" borderId="2" xfId="0" applyNumberFormat="1" applyFont="1" applyFill="1" applyBorder="1" applyProtection="1">
      <protection hidden="1"/>
    </xf>
    <xf numFmtId="0" fontId="2" fillId="2" borderId="3" xfId="0" applyFont="1" applyFill="1" applyBorder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2" borderId="4" xfId="0" applyFont="1" applyFill="1" applyBorder="1" applyProtection="1">
      <protection hidden="1"/>
    </xf>
    <xf numFmtId="0" fontId="2" fillId="2" borderId="5" xfId="0" applyFont="1" applyFill="1" applyBorder="1" applyProtection="1">
      <protection hidden="1"/>
    </xf>
    <xf numFmtId="0" fontId="2" fillId="2" borderId="6" xfId="0" applyFont="1" applyFill="1" applyBorder="1" applyProtection="1">
      <protection hidden="1"/>
    </xf>
    <xf numFmtId="0" fontId="2" fillId="2" borderId="1" xfId="0" applyFont="1" applyFill="1" applyBorder="1" applyAlignment="1" applyProtection="1">
      <alignment vertical="center"/>
      <protection hidden="1"/>
    </xf>
    <xf numFmtId="0" fontId="2" fillId="2" borderId="2" xfId="0" applyFont="1" applyFill="1" applyBorder="1" applyAlignment="1" applyProtection="1">
      <alignment vertical="center"/>
      <protection hidden="1"/>
    </xf>
    <xf numFmtId="0" fontId="2" fillId="2" borderId="2" xfId="0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2" fillId="2" borderId="14" xfId="0" applyFont="1" applyFill="1" applyBorder="1" applyAlignment="1" applyProtection="1">
      <alignment vertical="center"/>
      <protection hidden="1"/>
    </xf>
    <xf numFmtId="0" fontId="2" fillId="2" borderId="15" xfId="0" applyFont="1" applyFill="1" applyBorder="1" applyAlignment="1" applyProtection="1">
      <alignment vertical="center"/>
      <protection hidden="1"/>
    </xf>
    <xf numFmtId="0" fontId="2" fillId="2" borderId="15" xfId="0" applyFont="1" applyFill="1" applyBorder="1" applyAlignment="1" applyProtection="1">
      <alignment horizontal="right" vertical="center"/>
      <protection hidden="1"/>
    </xf>
    <xf numFmtId="0" fontId="2" fillId="2" borderId="4" xfId="0" applyFont="1" applyFill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horizontal="right" vertical="center"/>
      <protection hidden="1"/>
    </xf>
    <xf numFmtId="1" fontId="2" fillId="2" borderId="22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5" fillId="0" borderId="0" xfId="0" applyFont="1" applyAlignment="1" applyProtection="1">
      <alignment horizontal="right"/>
      <protection hidden="1"/>
    </xf>
    <xf numFmtId="0" fontId="2" fillId="2" borderId="26" xfId="0" applyFont="1" applyFill="1" applyBorder="1" applyAlignment="1" applyProtection="1">
      <alignment vertical="center"/>
      <protection hidden="1"/>
    </xf>
    <xf numFmtId="0" fontId="2" fillId="2" borderId="27" xfId="0" applyFont="1" applyFill="1" applyBorder="1" applyAlignment="1" applyProtection="1">
      <alignment vertical="center"/>
      <protection hidden="1"/>
    </xf>
    <xf numFmtId="0" fontId="2" fillId="2" borderId="27" xfId="0" applyFont="1" applyFill="1" applyBorder="1" applyAlignment="1" applyProtection="1">
      <alignment horizontal="right" vertical="center"/>
      <protection hidden="1"/>
    </xf>
    <xf numFmtId="3" fontId="1" fillId="2" borderId="0" xfId="0" applyNumberFormat="1" applyFont="1" applyFill="1" applyAlignment="1" applyProtection="1">
      <alignment vertical="center"/>
      <protection locked="0"/>
    </xf>
    <xf numFmtId="0" fontId="2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6" fillId="2" borderId="0" xfId="0" applyFont="1" applyFill="1" applyAlignment="1" applyProtection="1">
      <alignment horizontal="right"/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2" fillId="2" borderId="13" xfId="0" applyFont="1" applyFill="1" applyBorder="1" applyProtection="1">
      <protection hidden="1"/>
    </xf>
    <xf numFmtId="0" fontId="5" fillId="2" borderId="0" xfId="0" applyFont="1" applyFill="1" applyProtection="1">
      <protection hidden="1"/>
    </xf>
    <xf numFmtId="0" fontId="5" fillId="0" borderId="0" xfId="0" applyFont="1" applyProtection="1">
      <protection hidden="1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vertical="center"/>
      <protection locked="0" hidden="1"/>
    </xf>
    <xf numFmtId="0" fontId="0" fillId="2" borderId="13" xfId="0" applyFill="1" applyBorder="1" applyAlignment="1">
      <alignment horizontal="center"/>
    </xf>
    <xf numFmtId="0" fontId="2" fillId="2" borderId="51" xfId="0" applyFont="1" applyFill="1" applyBorder="1" applyAlignment="1" applyProtection="1">
      <alignment vertical="center"/>
      <protection hidden="1"/>
    </xf>
    <xf numFmtId="0" fontId="9" fillId="2" borderId="52" xfId="0" applyFont="1" applyFill="1" applyBorder="1" applyAlignment="1" applyProtection="1">
      <alignment vertical="center"/>
      <protection hidden="1"/>
    </xf>
    <xf numFmtId="0" fontId="2" fillId="2" borderId="52" xfId="0" applyFont="1" applyFill="1" applyBorder="1" applyAlignment="1" applyProtection="1">
      <alignment vertical="center"/>
      <protection hidden="1"/>
    </xf>
    <xf numFmtId="0" fontId="10" fillId="2" borderId="52" xfId="0" applyFont="1" applyFill="1" applyBorder="1" applyAlignment="1" applyProtection="1">
      <alignment vertical="center"/>
      <protection hidden="1"/>
    </xf>
    <xf numFmtId="2" fontId="1" fillId="2" borderId="0" xfId="0" applyNumberFormat="1" applyFont="1" applyFill="1" applyAlignment="1" applyProtection="1">
      <alignment vertical="center"/>
      <protection hidden="1"/>
    </xf>
    <xf numFmtId="0" fontId="11" fillId="2" borderId="0" xfId="0" applyFont="1" applyFill="1" applyProtection="1">
      <protection hidden="1"/>
    </xf>
    <xf numFmtId="0" fontId="11" fillId="0" borderId="0" xfId="0" applyFont="1" applyProtection="1">
      <protection hidden="1"/>
    </xf>
    <xf numFmtId="0" fontId="2" fillId="2" borderId="11" xfId="0" applyFont="1" applyFill="1" applyBorder="1" applyAlignment="1" applyProtection="1">
      <alignment vertical="center"/>
      <protection hidden="1"/>
    </xf>
    <xf numFmtId="0" fontId="2" fillId="2" borderId="8" xfId="0" applyFont="1" applyFill="1" applyBorder="1" applyAlignment="1" applyProtection="1">
      <alignment vertical="center"/>
      <protection hidden="1"/>
    </xf>
    <xf numFmtId="0" fontId="2" fillId="2" borderId="8" xfId="0" applyFont="1" applyFill="1" applyBorder="1" applyAlignment="1" applyProtection="1">
      <alignment horizontal="left" vertical="center"/>
      <protection hidden="1"/>
    </xf>
    <xf numFmtId="0" fontId="2" fillId="2" borderId="59" xfId="0" applyFont="1" applyFill="1" applyBorder="1" applyAlignment="1" applyProtection="1">
      <alignment horizontal="right" vertical="center"/>
      <protection hidden="1"/>
    </xf>
    <xf numFmtId="0" fontId="12" fillId="0" borderId="0" xfId="0" applyFont="1" applyAlignment="1" applyProtection="1">
      <alignment horizontal="right"/>
      <protection hidden="1"/>
    </xf>
    <xf numFmtId="0" fontId="5" fillId="0" borderId="0" xfId="0" quotePrefix="1" applyFont="1" applyProtection="1">
      <protection hidden="1"/>
    </xf>
    <xf numFmtId="0" fontId="2" fillId="2" borderId="15" xfId="0" applyFont="1" applyFill="1" applyBorder="1" applyAlignment="1" applyProtection="1">
      <alignment horizontal="center" vertical="center"/>
      <protection hidden="1"/>
    </xf>
    <xf numFmtId="0" fontId="2" fillId="2" borderId="18" xfId="0" applyFont="1" applyFill="1" applyBorder="1" applyAlignment="1" applyProtection="1">
      <alignment horizontal="right" vertical="center"/>
      <protection hidden="1"/>
    </xf>
    <xf numFmtId="0" fontId="2" fillId="2" borderId="24" xfId="0" applyFont="1" applyFill="1" applyBorder="1" applyAlignment="1" applyProtection="1">
      <alignment vertical="center"/>
      <protection hidden="1"/>
    </xf>
    <xf numFmtId="0" fontId="2" fillId="2" borderId="20" xfId="0" applyFont="1" applyFill="1" applyBorder="1" applyAlignment="1" applyProtection="1">
      <alignment vertical="center"/>
      <protection hidden="1"/>
    </xf>
    <xf numFmtId="0" fontId="2" fillId="2" borderId="20" xfId="0" applyFont="1" applyFill="1" applyBorder="1" applyAlignment="1" applyProtection="1">
      <alignment horizontal="center" vertical="center"/>
      <protection hidden="1"/>
    </xf>
    <xf numFmtId="0" fontId="2" fillId="2" borderId="25" xfId="0" applyFont="1" applyFill="1" applyBorder="1" applyAlignment="1" applyProtection="1">
      <alignment horizontal="right" vertical="center"/>
      <protection hidden="1"/>
    </xf>
    <xf numFmtId="0" fontId="5" fillId="2" borderId="0" xfId="0" applyFont="1" applyFill="1" applyAlignment="1" applyProtection="1">
      <alignment horizontal="right"/>
      <protection hidden="1"/>
    </xf>
    <xf numFmtId="0" fontId="14" fillId="0" borderId="0" xfId="0" applyFont="1" applyAlignment="1" applyProtection="1">
      <alignment horizontal="right"/>
      <protection hidden="1"/>
    </xf>
    <xf numFmtId="0" fontId="1" fillId="2" borderId="0" xfId="0" applyFont="1" applyFill="1" applyAlignment="1" applyProtection="1">
      <alignment vertical="center"/>
      <protection locked="0"/>
    </xf>
    <xf numFmtId="2" fontId="1" fillId="2" borderId="0" xfId="0" applyNumberFormat="1" applyFont="1" applyFill="1" applyProtection="1">
      <protection hidden="1"/>
    </xf>
    <xf numFmtId="2" fontId="1" fillId="0" borderId="0" xfId="0" applyNumberFormat="1" applyFont="1" applyProtection="1"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2" fillId="2" borderId="3" xfId="0" applyFont="1" applyFill="1" applyBorder="1" applyAlignment="1" applyProtection="1">
      <alignment vertical="center"/>
      <protection hidden="1"/>
    </xf>
    <xf numFmtId="0" fontId="2" fillId="2" borderId="13" xfId="0" applyFont="1" applyFill="1" applyBorder="1" applyAlignment="1" applyProtection="1">
      <alignment vertical="center"/>
      <protection hidden="1"/>
    </xf>
    <xf numFmtId="0" fontId="1" fillId="2" borderId="4" xfId="0" applyFont="1" applyFill="1" applyBorder="1" applyProtection="1">
      <protection hidden="1"/>
    </xf>
    <xf numFmtId="0" fontId="1" fillId="2" borderId="5" xfId="0" applyFont="1" applyFill="1" applyBorder="1" applyProtection="1">
      <protection hidden="1"/>
    </xf>
    <xf numFmtId="0" fontId="2" fillId="2" borderId="6" xfId="0" applyFont="1" applyFill="1" applyBorder="1" applyAlignment="1" applyProtection="1">
      <alignment vertical="center"/>
      <protection hidden="1"/>
    </xf>
    <xf numFmtId="0" fontId="1" fillId="2" borderId="26" xfId="0" applyFont="1" applyFill="1" applyBorder="1" applyAlignment="1" applyProtection="1">
      <alignment vertical="center"/>
      <protection hidden="1"/>
    </xf>
    <xf numFmtId="0" fontId="1" fillId="2" borderId="27" xfId="0" applyFont="1" applyFill="1" applyBorder="1" applyAlignment="1" applyProtection="1">
      <alignment vertical="center"/>
      <protection hidden="1"/>
    </xf>
    <xf numFmtId="0" fontId="1" fillId="2" borderId="27" xfId="0" applyFont="1" applyFill="1" applyBorder="1" applyAlignment="1" applyProtection="1">
      <alignment horizontal="right" vertical="center"/>
      <protection hidden="1"/>
    </xf>
    <xf numFmtId="0" fontId="9" fillId="2" borderId="27" xfId="0" applyFont="1" applyFill="1" applyBorder="1" applyAlignment="1" applyProtection="1">
      <alignment vertical="center"/>
      <protection hidden="1"/>
    </xf>
    <xf numFmtId="0" fontId="1" fillId="2" borderId="29" xfId="0" applyFont="1" applyFill="1" applyBorder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1" fillId="2" borderId="11" xfId="0" applyFont="1" applyFill="1" applyBorder="1" applyAlignment="1" applyProtection="1">
      <alignment vertical="center"/>
      <protection hidden="1"/>
    </xf>
    <xf numFmtId="0" fontId="1" fillId="2" borderId="8" xfId="0" applyFont="1" applyFill="1" applyBorder="1" applyAlignment="1" applyProtection="1">
      <alignment vertical="center"/>
      <protection hidden="1"/>
    </xf>
    <xf numFmtId="0" fontId="1" fillId="2" borderId="7" xfId="0" applyFont="1" applyFill="1" applyBorder="1" applyAlignment="1" applyProtection="1">
      <alignment vertical="center"/>
      <protection hidden="1"/>
    </xf>
    <xf numFmtId="0" fontId="1" fillId="2" borderId="8" xfId="0" applyFont="1" applyFill="1" applyBorder="1" applyAlignment="1" applyProtection="1">
      <alignment horizontal="right" vertical="center"/>
      <protection hidden="1"/>
    </xf>
    <xf numFmtId="0" fontId="1" fillId="2" borderId="9" xfId="0" applyFont="1" applyFill="1" applyBorder="1" applyAlignment="1" applyProtection="1">
      <alignment vertical="center"/>
      <protection hidden="1"/>
    </xf>
    <xf numFmtId="0" fontId="1" fillId="2" borderId="4" xfId="0" applyFont="1" applyFill="1" applyBorder="1" applyAlignment="1" applyProtection="1">
      <alignment vertical="center"/>
      <protection hidden="1"/>
    </xf>
    <xf numFmtId="0" fontId="1" fillId="2" borderId="5" xfId="0" applyFont="1" applyFill="1" applyBorder="1" applyAlignment="1" applyProtection="1">
      <alignment vertical="center"/>
      <protection hidden="1"/>
    </xf>
    <xf numFmtId="0" fontId="1" fillId="2" borderId="5" xfId="0" applyFont="1" applyFill="1" applyBorder="1" applyAlignment="1" applyProtection="1">
      <alignment horizontal="right" vertical="center"/>
      <protection hidden="1"/>
    </xf>
    <xf numFmtId="0" fontId="1" fillId="2" borderId="19" xfId="0" applyFont="1" applyFill="1" applyBorder="1" applyAlignment="1" applyProtection="1">
      <alignment vertical="center"/>
      <protection hidden="1"/>
    </xf>
    <xf numFmtId="0" fontId="1" fillId="2" borderId="20" xfId="0" applyFont="1" applyFill="1" applyBorder="1" applyAlignment="1" applyProtection="1">
      <alignment vertical="center"/>
      <protection hidden="1"/>
    </xf>
    <xf numFmtId="0" fontId="1" fillId="2" borderId="6" xfId="0" applyFont="1" applyFill="1" applyBorder="1" applyAlignment="1" applyProtection="1">
      <alignment vertical="center"/>
      <protection hidden="1"/>
    </xf>
    <xf numFmtId="0" fontId="12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12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2" fontId="5" fillId="2" borderId="0" xfId="0" applyNumberFormat="1" applyFont="1" applyFill="1" applyProtection="1">
      <protection hidden="1"/>
    </xf>
    <xf numFmtId="0" fontId="12" fillId="2" borderId="0" xfId="0" applyFont="1" applyFill="1" applyAlignment="1" applyProtection="1">
      <alignment horizontal="right"/>
      <protection hidden="1"/>
    </xf>
    <xf numFmtId="3" fontId="1" fillId="0" borderId="0" xfId="0" applyNumberFormat="1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0" fillId="0" borderId="0" xfId="0"/>
    <xf numFmtId="0" fontId="1" fillId="0" borderId="0" xfId="0" applyFont="1" applyProtection="1">
      <protection hidden="1"/>
    </xf>
    <xf numFmtId="0" fontId="4" fillId="2" borderId="12" xfId="0" applyFont="1" applyFill="1" applyBorder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4" fillId="2" borderId="4" xfId="0" applyFont="1" applyFill="1" applyBorder="1" applyAlignment="1" applyProtection="1">
      <alignment horizontal="right" vertical="center"/>
      <protection hidden="1"/>
    </xf>
    <xf numFmtId="0" fontId="4" fillId="2" borderId="5" xfId="0" applyFont="1" applyFill="1" applyBorder="1" applyAlignment="1" applyProtection="1">
      <alignment horizontal="right" vertical="center"/>
      <protection hidden="1"/>
    </xf>
    <xf numFmtId="0" fontId="1" fillId="0" borderId="5" xfId="0" applyFont="1" applyBorder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1" fillId="0" borderId="13" xfId="0" applyFont="1" applyBorder="1" applyAlignment="1" applyProtection="1">
      <alignment horizontal="left" vertical="center"/>
      <protection hidden="1"/>
    </xf>
    <xf numFmtId="0" fontId="1" fillId="0" borderId="5" xfId="0" applyFont="1" applyBorder="1" applyAlignment="1" applyProtection="1">
      <alignment horizontal="left" vertical="center"/>
      <protection hidden="1"/>
    </xf>
    <xf numFmtId="0" fontId="1" fillId="0" borderId="6" xfId="0" applyFont="1" applyBorder="1" applyAlignment="1" applyProtection="1">
      <alignment horizontal="left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center" vertical="center"/>
      <protection hidden="1"/>
    </xf>
    <xf numFmtId="0" fontId="2" fillId="0" borderId="17" xfId="0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1" fillId="0" borderId="15" xfId="0" applyFont="1" applyBorder="1" applyAlignment="1" applyProtection="1">
      <alignment horizontal="center" vertical="center"/>
      <protection hidden="1"/>
    </xf>
    <xf numFmtId="0" fontId="1" fillId="0" borderId="18" xfId="0" applyFont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left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Protection="1">
      <protection hidden="1"/>
    </xf>
    <xf numFmtId="0" fontId="1" fillId="0" borderId="3" xfId="0" applyFont="1" applyBorder="1" applyProtection="1">
      <protection hidden="1"/>
    </xf>
    <xf numFmtId="1" fontId="2" fillId="0" borderId="7" xfId="0" applyNumberFormat="1" applyFont="1" applyBorder="1" applyAlignment="1" applyProtection="1">
      <alignment horizontal="center" vertical="center"/>
      <protection hidden="1"/>
    </xf>
    <xf numFmtId="1" fontId="2" fillId="0" borderId="8" xfId="0" applyNumberFormat="1" applyFont="1" applyBorder="1" applyAlignment="1" applyProtection="1">
      <alignment horizontal="center" vertical="center"/>
      <protection hidden="1"/>
    </xf>
    <xf numFmtId="1" fontId="2" fillId="0" borderId="9" xfId="0" applyNumberFormat="1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1" fillId="0" borderId="8" xfId="0" applyFont="1" applyBorder="1" applyAlignment="1" applyProtection="1">
      <alignment horizontal="center" vertical="center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0" fontId="1" fillId="0" borderId="17" xfId="0" applyFont="1" applyBorder="1" applyAlignment="1" applyProtection="1">
      <alignment horizontal="center" vertical="center"/>
      <protection hidden="1"/>
    </xf>
    <xf numFmtId="1" fontId="2" fillId="0" borderId="19" xfId="0" applyNumberFormat="1" applyFont="1" applyBorder="1" applyAlignment="1" applyProtection="1">
      <alignment horizontal="center" vertical="center"/>
      <protection hidden="1"/>
    </xf>
    <xf numFmtId="1" fontId="2" fillId="0" borderId="20" xfId="0" applyNumberFormat="1" applyFont="1" applyBorder="1" applyAlignment="1" applyProtection="1">
      <alignment horizontal="center" vertical="center"/>
      <protection hidden="1"/>
    </xf>
    <xf numFmtId="1" fontId="2" fillId="0" borderId="21" xfId="0" applyNumberFormat="1" applyFont="1" applyBorder="1" applyAlignment="1" applyProtection="1">
      <alignment horizontal="center" vertical="center"/>
      <protection hidden="1"/>
    </xf>
    <xf numFmtId="0" fontId="2" fillId="0" borderId="23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2" fontId="1" fillId="0" borderId="24" xfId="0" applyNumberFormat="1" applyFont="1" applyBorder="1" applyAlignment="1" applyProtection="1">
      <alignment horizontal="center" vertical="center"/>
      <protection hidden="1"/>
    </xf>
    <xf numFmtId="2" fontId="1" fillId="0" borderId="20" xfId="0" applyNumberFormat="1" applyFont="1" applyBorder="1" applyAlignment="1" applyProtection="1">
      <alignment horizontal="center" vertical="center"/>
      <protection hidden="1"/>
    </xf>
    <xf numFmtId="2" fontId="1" fillId="0" borderId="25" xfId="0" applyNumberFormat="1" applyFont="1" applyBorder="1" applyAlignment="1" applyProtection="1">
      <alignment horizontal="center" vertical="center"/>
      <protection hidden="1"/>
    </xf>
    <xf numFmtId="2" fontId="1" fillId="0" borderId="19" xfId="0" applyNumberFormat="1" applyFont="1" applyBorder="1" applyAlignment="1" applyProtection="1">
      <alignment horizontal="center" vertical="center"/>
      <protection hidden="1"/>
    </xf>
    <xf numFmtId="2" fontId="1" fillId="0" borderId="21" xfId="0" applyNumberFormat="1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33" xfId="0" applyFont="1" applyBorder="1" applyAlignment="1" applyProtection="1">
      <alignment horizontal="center" vertical="center" wrapText="1"/>
      <protection hidden="1"/>
    </xf>
    <xf numFmtId="0" fontId="2" fillId="0" borderId="39" xfId="0" applyFont="1" applyBorder="1" applyAlignment="1" applyProtection="1">
      <alignment horizontal="center" vertical="center" wrapText="1"/>
      <protection hidden="1"/>
    </xf>
    <xf numFmtId="0" fontId="2" fillId="0" borderId="40" xfId="0" applyFont="1" applyBorder="1" applyAlignment="1" applyProtection="1">
      <alignment horizontal="center" vertical="center" wrapText="1"/>
      <protection hidden="1"/>
    </xf>
    <xf numFmtId="0" fontId="2" fillId="0" borderId="38" xfId="0" applyFont="1" applyBorder="1" applyAlignment="1" applyProtection="1">
      <alignment horizontal="center" vertical="center" wrapText="1"/>
      <protection hidden="1"/>
    </xf>
    <xf numFmtId="3" fontId="2" fillId="3" borderId="28" xfId="0" applyNumberFormat="1" applyFont="1" applyFill="1" applyBorder="1" applyAlignment="1" applyProtection="1">
      <alignment vertical="center"/>
      <protection locked="0"/>
    </xf>
    <xf numFmtId="3" fontId="1" fillId="3" borderId="27" xfId="0" applyNumberFormat="1" applyFont="1" applyFill="1" applyBorder="1" applyAlignment="1" applyProtection="1">
      <alignment vertical="center"/>
      <protection locked="0"/>
    </xf>
    <xf numFmtId="3" fontId="1" fillId="3" borderId="29" xfId="0" applyNumberFormat="1" applyFont="1" applyFill="1" applyBorder="1" applyAlignment="1" applyProtection="1">
      <alignment vertical="center"/>
      <protection locked="0"/>
    </xf>
    <xf numFmtId="3" fontId="2" fillId="3" borderId="23" xfId="0" applyNumberFormat="1" applyFont="1" applyFill="1" applyBorder="1" applyAlignment="1" applyProtection="1">
      <alignment vertical="center"/>
      <protection locked="0"/>
    </xf>
    <xf numFmtId="3" fontId="1" fillId="3" borderId="5" xfId="0" applyNumberFormat="1" applyFont="1" applyFill="1" applyBorder="1" applyAlignment="1" applyProtection="1">
      <alignment vertical="center"/>
      <protection locked="0"/>
    </xf>
    <xf numFmtId="3" fontId="1" fillId="3" borderId="6" xfId="0" applyNumberFormat="1" applyFont="1" applyFill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35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9" fontId="2" fillId="0" borderId="2" xfId="0" applyNumberFormat="1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4" xfId="0" applyFont="1" applyBorder="1" applyAlignment="1" applyProtection="1">
      <alignment horizontal="center" vertical="center" wrapText="1"/>
      <protection hidden="1"/>
    </xf>
    <xf numFmtId="9" fontId="2" fillId="0" borderId="16" xfId="0" applyNumberFormat="1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vertical="center"/>
      <protection hidden="1"/>
    </xf>
    <xf numFmtId="9" fontId="2" fillId="0" borderId="41" xfId="0" applyNumberFormat="1" applyFont="1" applyBorder="1" applyAlignment="1" applyProtection="1">
      <alignment horizontal="center" vertical="center"/>
      <protection hidden="1"/>
    </xf>
    <xf numFmtId="0" fontId="2" fillId="0" borderId="41" xfId="0" applyFont="1" applyBorder="1" applyAlignment="1" applyProtection="1">
      <alignment vertical="center"/>
      <protection hidden="1"/>
    </xf>
    <xf numFmtId="0" fontId="2" fillId="0" borderId="42" xfId="0" applyFont="1" applyBorder="1" applyAlignment="1" applyProtection="1">
      <alignment vertical="center"/>
      <protection hidden="1"/>
    </xf>
    <xf numFmtId="9" fontId="2" fillId="0" borderId="43" xfId="0" applyNumberFormat="1" applyFont="1" applyBorder="1" applyAlignment="1" applyProtection="1">
      <alignment horizontal="center" vertical="center"/>
      <protection hidden="1"/>
    </xf>
    <xf numFmtId="2" fontId="2" fillId="3" borderId="41" xfId="0" applyNumberFormat="1" applyFont="1" applyFill="1" applyBorder="1" applyAlignment="1" applyProtection="1">
      <alignment vertical="center"/>
      <protection locked="0"/>
    </xf>
    <xf numFmtId="2" fontId="2" fillId="3" borderId="42" xfId="0" applyNumberFormat="1" applyFont="1" applyFill="1" applyBorder="1" applyAlignment="1" applyProtection="1">
      <alignment vertical="center"/>
      <protection locked="0"/>
    </xf>
    <xf numFmtId="0" fontId="2" fillId="2" borderId="14" xfId="0" applyFont="1" applyFill="1" applyBorder="1" applyAlignment="1" applyProtection="1">
      <alignment horizontal="right" vertical="center"/>
      <protection hidden="1"/>
    </xf>
    <xf numFmtId="0" fontId="2" fillId="2" borderId="18" xfId="0" applyFont="1" applyFill="1" applyBorder="1" applyAlignment="1" applyProtection="1">
      <alignment horizontal="right" vertical="center"/>
      <protection hidden="1"/>
    </xf>
    <xf numFmtId="49" fontId="2" fillId="3" borderId="16" xfId="0" applyNumberFormat="1" applyFont="1" applyFill="1" applyBorder="1" applyAlignment="1" applyProtection="1">
      <alignment horizontal="center" vertical="center"/>
      <protection locked="0"/>
    </xf>
    <xf numFmtId="49" fontId="1" fillId="3" borderId="15" xfId="0" applyNumberFormat="1" applyFont="1" applyFill="1" applyBorder="1" applyAlignment="1" applyProtection="1">
      <alignment horizontal="center" vertical="center"/>
      <protection locked="0"/>
    </xf>
    <xf numFmtId="49" fontId="1" fillId="3" borderId="18" xfId="0" applyNumberFormat="1" applyFont="1" applyFill="1" applyBorder="1" applyAlignment="1" applyProtection="1">
      <alignment horizontal="center" vertical="center"/>
      <protection locked="0"/>
    </xf>
    <xf numFmtId="49" fontId="2" fillId="3" borderId="15" xfId="0" applyNumberFormat="1" applyFont="1" applyFill="1" applyBorder="1" applyAlignment="1" applyProtection="1">
      <alignment horizontal="center" vertical="center"/>
      <protection locked="0"/>
    </xf>
    <xf numFmtId="49" fontId="2" fillId="3" borderId="18" xfId="0" applyNumberFormat="1" applyFont="1" applyFill="1" applyBorder="1" applyAlignment="1" applyProtection="1">
      <alignment horizontal="center" vertical="center"/>
      <protection locked="0"/>
    </xf>
    <xf numFmtId="2" fontId="8" fillId="3" borderId="16" xfId="0" applyNumberFormat="1" applyFont="1" applyFill="1" applyBorder="1" applyAlignment="1" applyProtection="1">
      <alignment vertical="center"/>
      <protection locked="0"/>
    </xf>
    <xf numFmtId="2" fontId="1" fillId="3" borderId="15" xfId="0" applyNumberFormat="1" applyFont="1" applyFill="1" applyBorder="1" applyAlignment="1" applyProtection="1">
      <alignment vertical="center"/>
      <protection locked="0"/>
    </xf>
    <xf numFmtId="2" fontId="1" fillId="3" borderId="18" xfId="0" applyNumberFormat="1" applyFont="1" applyFill="1" applyBorder="1" applyAlignment="1" applyProtection="1">
      <alignment vertical="center"/>
      <protection locked="0"/>
    </xf>
    <xf numFmtId="2" fontId="8" fillId="3" borderId="15" xfId="0" applyNumberFormat="1" applyFont="1" applyFill="1" applyBorder="1" applyAlignment="1" applyProtection="1">
      <alignment vertical="center"/>
      <protection locked="0"/>
    </xf>
    <xf numFmtId="2" fontId="8" fillId="3" borderId="18" xfId="0" applyNumberFormat="1" applyFont="1" applyFill="1" applyBorder="1" applyAlignment="1" applyProtection="1">
      <alignment vertical="center"/>
      <protection locked="0"/>
    </xf>
    <xf numFmtId="2" fontId="2" fillId="2" borderId="16" xfId="0" applyNumberFormat="1" applyFont="1" applyFill="1" applyBorder="1" applyAlignment="1" applyProtection="1">
      <alignment vertical="center"/>
      <protection hidden="1"/>
    </xf>
    <xf numFmtId="2" fontId="2" fillId="2" borderId="15" xfId="0" applyNumberFormat="1" applyFont="1" applyFill="1" applyBorder="1" applyAlignment="1" applyProtection="1">
      <alignment vertical="center"/>
      <protection hidden="1"/>
    </xf>
    <xf numFmtId="2" fontId="2" fillId="2" borderId="18" xfId="0" applyNumberFormat="1" applyFont="1" applyFill="1" applyBorder="1" applyAlignment="1" applyProtection="1">
      <alignment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30" xfId="0" applyFont="1" applyBorder="1" applyAlignment="1" applyProtection="1">
      <alignment horizontal="center" vertical="center" wrapText="1"/>
      <protection hidden="1"/>
    </xf>
    <xf numFmtId="0" fontId="1" fillId="0" borderId="39" xfId="0" applyFont="1" applyBorder="1" applyAlignment="1" applyProtection="1">
      <alignment horizontal="center" vertical="center" wrapText="1"/>
      <protection hidden="1"/>
    </xf>
    <xf numFmtId="0" fontId="1" fillId="0" borderId="40" xfId="0" applyFont="1" applyBorder="1" applyAlignment="1" applyProtection="1">
      <alignment horizontal="center" vertical="center" wrapText="1"/>
      <protection hidden="1"/>
    </xf>
    <xf numFmtId="0" fontId="1" fillId="0" borderId="38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30" xfId="0" applyFont="1" applyBorder="1" applyAlignment="1" applyProtection="1">
      <alignment horizontal="center" vertical="center"/>
      <protection hidden="1"/>
    </xf>
    <xf numFmtId="0" fontId="1" fillId="0" borderId="39" xfId="0" applyFont="1" applyBorder="1" applyAlignment="1" applyProtection="1">
      <alignment horizontal="center" vertical="center"/>
      <protection hidden="1"/>
    </xf>
    <xf numFmtId="0" fontId="1" fillId="0" borderId="40" xfId="0" applyFont="1" applyBorder="1" applyAlignment="1" applyProtection="1">
      <alignment horizontal="center" vertical="center"/>
      <protection hidden="1"/>
    </xf>
    <xf numFmtId="0" fontId="1" fillId="0" borderId="38" xfId="0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hidden="1"/>
    </xf>
    <xf numFmtId="0" fontId="2" fillId="0" borderId="33" xfId="0" applyFont="1" applyBorder="1" applyAlignment="1" applyProtection="1">
      <alignment horizontal="center" vertical="center"/>
      <protection hidden="1"/>
    </xf>
    <xf numFmtId="0" fontId="2" fillId="0" borderId="39" xfId="0" applyFont="1" applyBorder="1" applyAlignment="1" applyProtection="1">
      <alignment horizontal="center" vertical="center"/>
      <protection hidden="1"/>
    </xf>
    <xf numFmtId="0" fontId="2" fillId="0" borderId="40" xfId="0" applyFont="1" applyBorder="1" applyAlignment="1" applyProtection="1">
      <alignment horizontal="center" vertical="center"/>
      <protection hidden="1"/>
    </xf>
    <xf numFmtId="2" fontId="2" fillId="3" borderId="18" xfId="0" applyNumberFormat="1" applyFont="1" applyFill="1" applyBorder="1" applyAlignment="1" applyProtection="1">
      <alignment vertical="center"/>
      <protection locked="0" hidden="1"/>
    </xf>
    <xf numFmtId="2" fontId="2" fillId="3" borderId="41" xfId="0" applyNumberFormat="1" applyFont="1" applyFill="1" applyBorder="1" applyAlignment="1" applyProtection="1">
      <alignment vertical="center"/>
      <protection locked="0" hidden="1"/>
    </xf>
    <xf numFmtId="2" fontId="2" fillId="3" borderId="45" xfId="0" applyNumberFormat="1" applyFont="1" applyFill="1" applyBorder="1" applyAlignment="1" applyProtection="1">
      <alignment vertical="center"/>
      <protection locked="0" hidden="1"/>
    </xf>
    <xf numFmtId="2" fontId="2" fillId="0" borderId="41" xfId="0" applyNumberFormat="1" applyFont="1" applyBorder="1" applyAlignment="1" applyProtection="1">
      <alignment vertical="center"/>
      <protection hidden="1"/>
    </xf>
    <xf numFmtId="2" fontId="2" fillId="0" borderId="16" xfId="0" applyNumberFormat="1" applyFont="1" applyBorder="1" applyAlignment="1" applyProtection="1">
      <alignment vertical="center"/>
      <protection hidden="1"/>
    </xf>
    <xf numFmtId="2" fontId="2" fillId="0" borderId="15" xfId="0" applyNumberFormat="1" applyFont="1" applyBorder="1" applyAlignment="1" applyProtection="1">
      <alignment vertical="center"/>
      <protection hidden="1"/>
    </xf>
    <xf numFmtId="2" fontId="2" fillId="0" borderId="36" xfId="0" applyNumberFormat="1" applyFont="1" applyBorder="1" applyAlignment="1" applyProtection="1">
      <alignment vertical="center"/>
      <protection hidden="1"/>
    </xf>
    <xf numFmtId="2" fontId="2" fillId="3" borderId="15" xfId="0" applyNumberFormat="1" applyFont="1" applyFill="1" applyBorder="1" applyAlignment="1" applyProtection="1">
      <alignment vertical="center"/>
      <protection locked="0" hidden="1"/>
    </xf>
    <xf numFmtId="2" fontId="2" fillId="3" borderId="16" xfId="0" applyNumberFormat="1" applyFont="1" applyFill="1" applyBorder="1" applyAlignment="1" applyProtection="1">
      <alignment vertical="center"/>
      <protection locked="0" hidden="1"/>
    </xf>
    <xf numFmtId="0" fontId="2" fillId="2" borderId="46" xfId="0" applyFont="1" applyFill="1" applyBorder="1" applyAlignment="1" applyProtection="1">
      <alignment horizontal="right" vertical="center"/>
      <protection hidden="1"/>
    </xf>
    <xf numFmtId="0" fontId="2" fillId="2" borderId="47" xfId="0" applyFont="1" applyFill="1" applyBorder="1" applyAlignment="1" applyProtection="1">
      <alignment horizontal="right" vertical="center"/>
      <protection hidden="1"/>
    </xf>
    <xf numFmtId="2" fontId="2" fillId="2" borderId="53" xfId="0" applyNumberFormat="1" applyFont="1" applyFill="1" applyBorder="1" applyAlignment="1" applyProtection="1">
      <alignment vertical="center"/>
      <protection hidden="1"/>
    </xf>
    <xf numFmtId="2" fontId="2" fillId="0" borderId="54" xfId="0" applyNumberFormat="1" applyFont="1" applyBorder="1" applyAlignment="1" applyProtection="1">
      <alignment vertical="center"/>
      <protection hidden="1"/>
    </xf>
    <xf numFmtId="2" fontId="1" fillId="0" borderId="52" xfId="0" applyNumberFormat="1" applyFont="1" applyBorder="1" applyAlignment="1" applyProtection="1">
      <alignment vertical="center"/>
      <protection hidden="1"/>
    </xf>
    <xf numFmtId="2" fontId="2" fillId="0" borderId="52" xfId="0" applyNumberFormat="1" applyFont="1" applyBorder="1" applyAlignment="1" applyProtection="1">
      <alignment vertical="center"/>
      <protection hidden="1"/>
    </xf>
    <xf numFmtId="2" fontId="2" fillId="0" borderId="55" xfId="0" applyNumberFormat="1" applyFont="1" applyBorder="1" applyAlignment="1" applyProtection="1">
      <alignment vertical="center"/>
      <protection hidden="1"/>
    </xf>
    <xf numFmtId="2" fontId="1" fillId="0" borderId="56" xfId="0" applyNumberFormat="1" applyFont="1" applyBorder="1" applyAlignment="1" applyProtection="1">
      <alignment vertical="center"/>
      <protection hidden="1"/>
    </xf>
    <xf numFmtId="2" fontId="2" fillId="0" borderId="57" xfId="0" applyNumberFormat="1" applyFont="1" applyBorder="1" applyAlignment="1" applyProtection="1">
      <alignment vertical="center"/>
      <protection hidden="1"/>
    </xf>
    <xf numFmtId="2" fontId="2" fillId="0" borderId="48" xfId="0" applyNumberFormat="1" applyFont="1" applyBorder="1" applyAlignment="1" applyProtection="1">
      <alignment vertical="center"/>
      <protection hidden="1"/>
    </xf>
    <xf numFmtId="2" fontId="2" fillId="0" borderId="49" xfId="0" applyNumberFormat="1" applyFont="1" applyBorder="1" applyAlignment="1" applyProtection="1">
      <alignment vertical="center"/>
      <protection hidden="1"/>
    </xf>
    <xf numFmtId="2" fontId="2" fillId="0" borderId="50" xfId="0" applyNumberFormat="1" applyFont="1" applyBorder="1" applyAlignment="1" applyProtection="1">
      <alignment vertical="center"/>
      <protection hidden="1"/>
    </xf>
    <xf numFmtId="2" fontId="2" fillId="3" borderId="49" xfId="0" applyNumberFormat="1" applyFont="1" applyFill="1" applyBorder="1" applyAlignment="1" applyProtection="1">
      <alignment vertical="center"/>
      <protection locked="0" hidden="1"/>
    </xf>
    <xf numFmtId="2" fontId="2" fillId="3" borderId="47" xfId="0" applyNumberFormat="1" applyFont="1" applyFill="1" applyBorder="1" applyAlignment="1" applyProtection="1">
      <alignment vertical="center"/>
      <protection locked="0" hidden="1"/>
    </xf>
    <xf numFmtId="2" fontId="8" fillId="0" borderId="52" xfId="0" applyNumberFormat="1" applyFont="1" applyBorder="1" applyAlignment="1" applyProtection="1">
      <alignment vertical="center"/>
      <protection hidden="1"/>
    </xf>
    <xf numFmtId="2" fontId="8" fillId="0" borderId="58" xfId="0" applyNumberFormat="1" applyFont="1" applyBorder="1" applyAlignment="1" applyProtection="1">
      <alignment vertical="center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2" fontId="2" fillId="3" borderId="60" xfId="0" applyNumberFormat="1" applyFont="1" applyFill="1" applyBorder="1" applyAlignment="1" applyProtection="1">
      <alignment vertical="center"/>
      <protection locked="0"/>
    </xf>
    <xf numFmtId="2" fontId="2" fillId="3" borderId="61" xfId="0" applyNumberFormat="1" applyFont="1" applyFill="1" applyBorder="1" applyAlignment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  <protection hidden="1"/>
    </xf>
    <xf numFmtId="0" fontId="1" fillId="0" borderId="59" xfId="0" applyFont="1" applyBorder="1" applyAlignment="1" applyProtection="1">
      <alignment horizontal="center" vertical="center"/>
      <protection hidden="1"/>
    </xf>
    <xf numFmtId="0" fontId="1" fillId="0" borderId="32" xfId="0" applyFont="1" applyBorder="1" applyAlignment="1" applyProtection="1">
      <alignment horizontal="center" vertical="center"/>
      <protection hidden="1"/>
    </xf>
    <xf numFmtId="0" fontId="1" fillId="0" borderId="62" xfId="0" applyFont="1" applyBorder="1" applyAlignment="1" applyProtection="1">
      <alignment horizontal="center" vertical="center"/>
      <protection hidden="1"/>
    </xf>
    <xf numFmtId="49" fontId="2" fillId="0" borderId="20" xfId="0" applyNumberFormat="1" applyFont="1" applyBorder="1" applyAlignment="1" applyProtection="1">
      <alignment horizontal="center" vertical="center"/>
      <protection hidden="1"/>
    </xf>
    <xf numFmtId="0" fontId="1" fillId="0" borderId="20" xfId="0" applyFont="1" applyBorder="1" applyAlignment="1" applyProtection="1">
      <alignment horizontal="center" vertical="center"/>
      <protection hidden="1"/>
    </xf>
    <xf numFmtId="0" fontId="1" fillId="0" borderId="25" xfId="0" applyFont="1" applyBorder="1" applyAlignment="1" applyProtection="1">
      <alignment horizontal="center" vertical="center"/>
      <protection hidden="1"/>
    </xf>
    <xf numFmtId="1" fontId="10" fillId="0" borderId="37" xfId="0" applyNumberFormat="1" applyFont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13" fillId="0" borderId="44" xfId="0" applyFont="1" applyBorder="1" applyAlignment="1" applyProtection="1">
      <alignment horizontal="center" vertical="center"/>
      <protection hidden="1"/>
    </xf>
    <xf numFmtId="2" fontId="10" fillId="2" borderId="45" xfId="0" applyNumberFormat="1" applyFont="1" applyFill="1" applyBorder="1" applyAlignment="1" applyProtection="1">
      <alignment vertical="center"/>
      <protection hidden="1"/>
    </xf>
    <xf numFmtId="2" fontId="10" fillId="2" borderId="63" xfId="0" applyNumberFormat="1" applyFont="1" applyFill="1" applyBorder="1" applyAlignment="1" applyProtection="1">
      <alignment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  <protection hidden="1"/>
    </xf>
    <xf numFmtId="0" fontId="2" fillId="2" borderId="24" xfId="0" applyFont="1" applyFill="1" applyBorder="1" applyAlignment="1" applyProtection="1">
      <alignment horizontal="center" vertical="center"/>
      <protection hidden="1"/>
    </xf>
    <xf numFmtId="0" fontId="1" fillId="0" borderId="21" xfId="0" applyFont="1" applyBorder="1" applyAlignment="1" applyProtection="1">
      <alignment horizontal="center" vertical="center"/>
      <protection hidden="1"/>
    </xf>
    <xf numFmtId="2" fontId="10" fillId="2" borderId="19" xfId="0" applyNumberFormat="1" applyFont="1" applyFill="1" applyBorder="1" applyAlignment="1" applyProtection="1">
      <alignment vertical="center"/>
      <protection hidden="1"/>
    </xf>
    <xf numFmtId="2" fontId="10" fillId="2" borderId="20" xfId="0" applyNumberFormat="1" applyFont="1" applyFill="1" applyBorder="1" applyAlignment="1" applyProtection="1">
      <alignment vertical="center"/>
      <protection hidden="1"/>
    </xf>
    <xf numFmtId="2" fontId="10" fillId="2" borderId="21" xfId="0" applyNumberFormat="1" applyFont="1" applyFill="1" applyBorder="1" applyAlignment="1" applyProtection="1">
      <alignment vertical="center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/>
      <protection hidden="1"/>
    </xf>
    <xf numFmtId="0" fontId="2" fillId="2" borderId="64" xfId="0" applyFont="1" applyFill="1" applyBorder="1" applyAlignment="1" applyProtection="1">
      <alignment horizontal="center" vertical="center"/>
      <protection hidden="1"/>
    </xf>
    <xf numFmtId="0" fontId="1" fillId="0" borderId="65" xfId="0" applyFont="1" applyBorder="1" applyAlignment="1" applyProtection="1">
      <alignment horizontal="center" vertical="center"/>
      <protection hidden="1"/>
    </xf>
    <xf numFmtId="0" fontId="2" fillId="3" borderId="66" xfId="0" applyFont="1" applyFill="1" applyBorder="1" applyAlignment="1" applyProtection="1">
      <alignment vertical="center"/>
      <protection locked="0"/>
    </xf>
    <xf numFmtId="0" fontId="1" fillId="3" borderId="65" xfId="0" applyFont="1" applyFill="1" applyBorder="1" applyAlignment="1" applyProtection="1">
      <alignment vertical="center"/>
      <protection locked="0"/>
    </xf>
    <xf numFmtId="0" fontId="1" fillId="3" borderId="67" xfId="0" applyFont="1" applyFill="1" applyBorder="1" applyAlignment="1" applyProtection="1">
      <alignment vertical="center"/>
      <protection locked="0"/>
    </xf>
    <xf numFmtId="0" fontId="2" fillId="3" borderId="68" xfId="0" applyFont="1" applyFill="1" applyBorder="1" applyAlignment="1" applyProtection="1">
      <alignment vertical="center"/>
      <protection locked="0"/>
    </xf>
    <xf numFmtId="0" fontId="1" fillId="3" borderId="69" xfId="0" applyFont="1" applyFill="1" applyBorder="1" applyAlignment="1" applyProtection="1">
      <alignment vertical="center"/>
      <protection locked="0"/>
    </xf>
    <xf numFmtId="0" fontId="1" fillId="3" borderId="70" xfId="0" applyFont="1" applyFill="1" applyBorder="1" applyAlignment="1" applyProtection="1">
      <alignment vertical="center"/>
      <protection locked="0"/>
    </xf>
    <xf numFmtId="0" fontId="5" fillId="2" borderId="2" xfId="0" applyFont="1" applyFill="1" applyBorder="1" applyProtection="1">
      <protection hidden="1"/>
    </xf>
    <xf numFmtId="2" fontId="16" fillId="2" borderId="2" xfId="0" applyNumberFormat="1" applyFont="1" applyFill="1" applyBorder="1" applyProtection="1">
      <protection hidden="1"/>
    </xf>
    <xf numFmtId="0" fontId="15" fillId="3" borderId="71" xfId="0" applyFont="1" applyFill="1" applyBorder="1" applyAlignment="1" applyProtection="1">
      <alignment horizontal="center" vertical="center"/>
      <protection locked="0"/>
    </xf>
    <xf numFmtId="0" fontId="15" fillId="3" borderId="72" xfId="0" applyFont="1" applyFill="1" applyBorder="1" applyAlignment="1" applyProtection="1">
      <alignment horizontal="center" vertical="center"/>
      <protection locked="0"/>
    </xf>
    <xf numFmtId="0" fontId="15" fillId="3" borderId="73" xfId="0" applyFont="1" applyFill="1" applyBorder="1" applyAlignment="1" applyProtection="1">
      <alignment horizontal="center" vertical="center"/>
      <protection locked="0"/>
    </xf>
    <xf numFmtId="0" fontId="15" fillId="3" borderId="4" xfId="0" applyFont="1" applyFill="1" applyBorder="1" applyAlignment="1" applyProtection="1">
      <alignment vertical="center"/>
      <protection locked="0"/>
    </xf>
    <xf numFmtId="0" fontId="15" fillId="3" borderId="5" xfId="0" applyFont="1" applyFill="1" applyBorder="1" applyAlignment="1" applyProtection="1">
      <alignment vertical="center"/>
      <protection locked="0"/>
    </xf>
    <xf numFmtId="0" fontId="15" fillId="3" borderId="6" xfId="0" applyFont="1" applyFill="1" applyBorder="1" applyAlignment="1" applyProtection="1">
      <alignment vertical="center"/>
      <protection locked="0"/>
    </xf>
    <xf numFmtId="49" fontId="1" fillId="4" borderId="7" xfId="0" applyNumberFormat="1" applyFont="1" applyFill="1" applyBorder="1" applyAlignment="1" applyProtection="1">
      <alignment vertical="center"/>
      <protection locked="0"/>
    </xf>
    <xf numFmtId="49" fontId="1" fillId="0" borderId="8" xfId="0" applyNumberFormat="1" applyFont="1" applyBorder="1" applyAlignment="1" applyProtection="1">
      <alignment vertical="center"/>
      <protection locked="0"/>
    </xf>
    <xf numFmtId="49" fontId="1" fillId="0" borderId="59" xfId="0" applyNumberFormat="1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  <protection hidden="1"/>
    </xf>
    <xf numFmtId="0" fontId="1" fillId="0" borderId="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49" fontId="1" fillId="4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locked="0"/>
    </xf>
    <xf numFmtId="2" fontId="1" fillId="4" borderId="7" xfId="0" applyNumberFormat="1" applyFont="1" applyFill="1" applyBorder="1" applyAlignment="1" applyProtection="1">
      <alignment vertical="center"/>
      <protection locked="0"/>
    </xf>
    <xf numFmtId="2" fontId="1" fillId="4" borderId="8" xfId="0" applyNumberFormat="1" applyFont="1" applyFill="1" applyBorder="1" applyAlignment="1" applyProtection="1">
      <alignment vertical="center"/>
      <protection locked="0"/>
    </xf>
    <xf numFmtId="2" fontId="1" fillId="4" borderId="59" xfId="0" applyNumberFormat="1" applyFont="1" applyFill="1" applyBorder="1" applyAlignment="1" applyProtection="1">
      <alignment vertical="center"/>
      <protection locked="0"/>
    </xf>
    <xf numFmtId="1" fontId="1" fillId="4" borderId="23" xfId="0" applyNumberFormat="1" applyFont="1" applyFill="1" applyBorder="1" applyAlignment="1" applyProtection="1">
      <alignment horizontal="center" vertical="center"/>
      <protection locked="0"/>
    </xf>
    <xf numFmtId="1" fontId="1" fillId="4" borderId="5" xfId="0" applyNumberFormat="1" applyFont="1" applyFill="1" applyBorder="1" applyAlignment="1" applyProtection="1">
      <alignment horizontal="center" vertical="center"/>
      <protection locked="0"/>
    </xf>
    <xf numFmtId="1" fontId="1" fillId="4" borderId="22" xfId="0" applyNumberFormat="1" applyFont="1" applyFill="1" applyBorder="1" applyAlignment="1" applyProtection="1">
      <alignment horizontal="center" vertical="center"/>
      <protection locked="0"/>
    </xf>
    <xf numFmtId="1" fontId="1" fillId="0" borderId="22" xfId="0" applyNumberFormat="1" applyFont="1" applyBorder="1" applyAlignment="1" applyProtection="1">
      <alignment horizontal="center" vertical="center"/>
      <protection locked="0"/>
    </xf>
    <xf numFmtId="3" fontId="1" fillId="4" borderId="19" xfId="0" applyNumberFormat="1" applyFont="1" applyFill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2" fontId="1" fillId="4" borderId="23" xfId="0" applyNumberFormat="1" applyFont="1" applyFill="1" applyBorder="1" applyAlignment="1" applyProtection="1">
      <alignment vertical="center"/>
      <protection locked="0"/>
    </xf>
    <xf numFmtId="2" fontId="1" fillId="4" borderId="5" xfId="0" applyNumberFormat="1" applyFont="1" applyFill="1" applyBorder="1" applyAlignment="1" applyProtection="1">
      <alignment vertical="center"/>
      <protection locked="0"/>
    </xf>
    <xf numFmtId="2" fontId="1" fillId="4" borderId="22" xfId="0" applyNumberFormat="1" applyFon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50"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  <dxf>
      <fill>
        <patternFill patternType="solid">
          <fgColor rgb="FF000000"/>
          <bgColor rgb="FFCC99FF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XX142"/>
  <sheetViews>
    <sheetView tabSelected="1" workbookViewId="0">
      <selection activeCell="BT10" sqref="BT10"/>
    </sheetView>
  </sheetViews>
  <sheetFormatPr defaultRowHeight="12.75" x14ac:dyDescent="0.2"/>
  <cols>
    <col min="1" max="1" width="3.140625" style="104" customWidth="1"/>
    <col min="2" max="2" width="1.7109375" style="104" customWidth="1"/>
    <col min="3" max="66" width="1.5703125" style="104" customWidth="1"/>
    <col min="67" max="67" width="3.7109375" style="104" customWidth="1"/>
    <col min="68" max="95" width="8.85546875" style="104" customWidth="1"/>
    <col min="96" max="118" width="8.85546875" style="12" customWidth="1"/>
    <col min="119" max="512" width="8.85546875" style="104" customWidth="1"/>
    <col min="513" max="513" width="3.140625" style="104" customWidth="1"/>
    <col min="514" max="514" width="1.7109375" style="104" customWidth="1"/>
    <col min="515" max="578" width="1.5703125" style="104" customWidth="1"/>
    <col min="579" max="579" width="3.7109375" style="104" customWidth="1"/>
    <col min="580" max="768" width="8.85546875" style="104" customWidth="1"/>
    <col min="769" max="769" width="3.140625" style="104" customWidth="1"/>
    <col min="770" max="770" width="1.7109375" style="104" customWidth="1"/>
    <col min="771" max="834" width="1.5703125" style="104" customWidth="1"/>
    <col min="835" max="835" width="3.7109375" style="104" customWidth="1"/>
    <col min="836" max="1024" width="8.85546875" style="104" customWidth="1"/>
    <col min="1025" max="1025" width="3.140625" style="104" customWidth="1"/>
    <col min="1026" max="1026" width="1.7109375" style="104" customWidth="1"/>
    <col min="1027" max="1090" width="1.5703125" style="104" customWidth="1"/>
    <col min="1091" max="1091" width="3.7109375" style="104" customWidth="1"/>
    <col min="1092" max="1280" width="8.85546875" style="104" customWidth="1"/>
    <col min="1281" max="1281" width="3.140625" style="104" customWidth="1"/>
    <col min="1282" max="1282" width="1.7109375" style="104" customWidth="1"/>
    <col min="1283" max="1346" width="1.5703125" style="104" customWidth="1"/>
    <col min="1347" max="1347" width="3.7109375" style="104" customWidth="1"/>
    <col min="1348" max="1536" width="8.85546875" style="104" customWidth="1"/>
    <col min="1537" max="1537" width="3.140625" style="104" customWidth="1"/>
    <col min="1538" max="1538" width="1.7109375" style="104" customWidth="1"/>
    <col min="1539" max="1602" width="1.5703125" style="104" customWidth="1"/>
    <col min="1603" max="1603" width="3.7109375" style="104" customWidth="1"/>
    <col min="1604" max="1792" width="8.85546875" style="104" customWidth="1"/>
    <col min="1793" max="1793" width="3.140625" style="104" customWidth="1"/>
    <col min="1794" max="1794" width="1.7109375" style="104" customWidth="1"/>
    <col min="1795" max="1858" width="1.5703125" style="104" customWidth="1"/>
    <col min="1859" max="1859" width="3.7109375" style="104" customWidth="1"/>
    <col min="1860" max="2048" width="8.85546875" style="104" customWidth="1"/>
    <col min="2049" max="2049" width="3.140625" style="104" customWidth="1"/>
    <col min="2050" max="2050" width="1.7109375" style="104" customWidth="1"/>
    <col min="2051" max="2114" width="1.5703125" style="104" customWidth="1"/>
    <col min="2115" max="2115" width="3.7109375" style="104" customWidth="1"/>
    <col min="2116" max="2304" width="8.85546875" style="104" customWidth="1"/>
    <col min="2305" max="2305" width="3.140625" style="104" customWidth="1"/>
    <col min="2306" max="2306" width="1.7109375" style="104" customWidth="1"/>
    <col min="2307" max="2370" width="1.5703125" style="104" customWidth="1"/>
    <col min="2371" max="2371" width="3.7109375" style="104" customWidth="1"/>
    <col min="2372" max="2560" width="8.85546875" style="104" customWidth="1"/>
    <col min="2561" max="2561" width="3.140625" style="104" customWidth="1"/>
    <col min="2562" max="2562" width="1.7109375" style="104" customWidth="1"/>
    <col min="2563" max="2626" width="1.5703125" style="104" customWidth="1"/>
    <col min="2627" max="2627" width="3.7109375" style="104" customWidth="1"/>
    <col min="2628" max="2816" width="8.85546875" style="104" customWidth="1"/>
    <col min="2817" max="2817" width="3.140625" style="104" customWidth="1"/>
    <col min="2818" max="2818" width="1.7109375" style="104" customWidth="1"/>
    <col min="2819" max="2882" width="1.5703125" style="104" customWidth="1"/>
    <col min="2883" max="2883" width="3.7109375" style="104" customWidth="1"/>
    <col min="2884" max="3072" width="8.85546875" style="104" customWidth="1"/>
    <col min="3073" max="3073" width="3.140625" style="104" customWidth="1"/>
    <col min="3074" max="3074" width="1.7109375" style="104" customWidth="1"/>
    <col min="3075" max="3138" width="1.5703125" style="104" customWidth="1"/>
    <col min="3139" max="3139" width="3.7109375" style="104" customWidth="1"/>
    <col min="3140" max="3328" width="8.85546875" style="104" customWidth="1"/>
    <col min="3329" max="3329" width="3.140625" style="104" customWidth="1"/>
    <col min="3330" max="3330" width="1.7109375" style="104" customWidth="1"/>
    <col min="3331" max="3394" width="1.5703125" style="104" customWidth="1"/>
    <col min="3395" max="3395" width="3.7109375" style="104" customWidth="1"/>
    <col min="3396" max="3584" width="8.85546875" style="104" customWidth="1"/>
    <col min="3585" max="3585" width="3.140625" style="104" customWidth="1"/>
    <col min="3586" max="3586" width="1.7109375" style="104" customWidth="1"/>
    <col min="3587" max="3650" width="1.5703125" style="104" customWidth="1"/>
    <col min="3651" max="3651" width="3.7109375" style="104" customWidth="1"/>
    <col min="3652" max="3840" width="8.85546875" style="104" customWidth="1"/>
    <col min="3841" max="3841" width="3.140625" style="104" customWidth="1"/>
    <col min="3842" max="3842" width="1.7109375" style="104" customWidth="1"/>
    <col min="3843" max="3906" width="1.5703125" style="104" customWidth="1"/>
    <col min="3907" max="3907" width="3.7109375" style="104" customWidth="1"/>
    <col min="3908" max="4096" width="8.85546875" style="104" customWidth="1"/>
    <col min="4097" max="4097" width="3.140625" style="104" customWidth="1"/>
    <col min="4098" max="4098" width="1.7109375" style="104" customWidth="1"/>
    <col min="4099" max="4162" width="1.5703125" style="104" customWidth="1"/>
    <col min="4163" max="4163" width="3.7109375" style="104" customWidth="1"/>
    <col min="4164" max="4352" width="8.85546875" style="104" customWidth="1"/>
    <col min="4353" max="4353" width="3.140625" style="104" customWidth="1"/>
    <col min="4354" max="4354" width="1.7109375" style="104" customWidth="1"/>
    <col min="4355" max="4418" width="1.5703125" style="104" customWidth="1"/>
    <col min="4419" max="4419" width="3.7109375" style="104" customWidth="1"/>
    <col min="4420" max="4608" width="8.85546875" style="104" customWidth="1"/>
    <col min="4609" max="4609" width="3.140625" style="104" customWidth="1"/>
    <col min="4610" max="4610" width="1.7109375" style="104" customWidth="1"/>
    <col min="4611" max="4674" width="1.5703125" style="104" customWidth="1"/>
    <col min="4675" max="4675" width="3.7109375" style="104" customWidth="1"/>
    <col min="4676" max="4864" width="8.85546875" style="104" customWidth="1"/>
    <col min="4865" max="4865" width="3.140625" style="104" customWidth="1"/>
    <col min="4866" max="4866" width="1.7109375" style="104" customWidth="1"/>
    <col min="4867" max="4930" width="1.5703125" style="104" customWidth="1"/>
    <col min="4931" max="4931" width="3.7109375" style="104" customWidth="1"/>
    <col min="4932" max="5120" width="8.85546875" style="104" customWidth="1"/>
    <col min="5121" max="5121" width="3.140625" style="104" customWidth="1"/>
    <col min="5122" max="5122" width="1.7109375" style="104" customWidth="1"/>
    <col min="5123" max="5186" width="1.5703125" style="104" customWidth="1"/>
    <col min="5187" max="5187" width="3.7109375" style="104" customWidth="1"/>
    <col min="5188" max="5376" width="8.85546875" style="104" customWidth="1"/>
    <col min="5377" max="5377" width="3.140625" style="104" customWidth="1"/>
    <col min="5378" max="5378" width="1.7109375" style="104" customWidth="1"/>
    <col min="5379" max="5442" width="1.5703125" style="104" customWidth="1"/>
    <col min="5443" max="5443" width="3.7109375" style="104" customWidth="1"/>
    <col min="5444" max="5632" width="8.85546875" style="104" customWidth="1"/>
    <col min="5633" max="5633" width="3.140625" style="104" customWidth="1"/>
    <col min="5634" max="5634" width="1.7109375" style="104" customWidth="1"/>
    <col min="5635" max="5698" width="1.5703125" style="104" customWidth="1"/>
    <col min="5699" max="5699" width="3.7109375" style="104" customWidth="1"/>
    <col min="5700" max="5888" width="8.85546875" style="104" customWidth="1"/>
    <col min="5889" max="5889" width="3.140625" style="104" customWidth="1"/>
    <col min="5890" max="5890" width="1.7109375" style="104" customWidth="1"/>
    <col min="5891" max="5954" width="1.5703125" style="104" customWidth="1"/>
    <col min="5955" max="5955" width="3.7109375" style="104" customWidth="1"/>
    <col min="5956" max="6144" width="8.85546875" style="104" customWidth="1"/>
    <col min="6145" max="6145" width="3.140625" style="104" customWidth="1"/>
    <col min="6146" max="6146" width="1.7109375" style="104" customWidth="1"/>
    <col min="6147" max="6210" width="1.5703125" style="104" customWidth="1"/>
    <col min="6211" max="6211" width="3.7109375" style="104" customWidth="1"/>
    <col min="6212" max="6400" width="8.85546875" style="104" customWidth="1"/>
    <col min="6401" max="6401" width="3.140625" style="104" customWidth="1"/>
    <col min="6402" max="6402" width="1.7109375" style="104" customWidth="1"/>
    <col min="6403" max="6466" width="1.5703125" style="104" customWidth="1"/>
    <col min="6467" max="6467" width="3.7109375" style="104" customWidth="1"/>
    <col min="6468" max="6656" width="8.85546875" style="104" customWidth="1"/>
    <col min="6657" max="6657" width="3.140625" style="104" customWidth="1"/>
    <col min="6658" max="6658" width="1.7109375" style="104" customWidth="1"/>
    <col min="6659" max="6722" width="1.5703125" style="104" customWidth="1"/>
    <col min="6723" max="6723" width="3.7109375" style="104" customWidth="1"/>
    <col min="6724" max="6912" width="8.85546875" style="104" customWidth="1"/>
    <col min="6913" max="6913" width="3.140625" style="104" customWidth="1"/>
    <col min="6914" max="6914" width="1.7109375" style="104" customWidth="1"/>
    <col min="6915" max="6978" width="1.5703125" style="104" customWidth="1"/>
    <col min="6979" max="6979" width="3.7109375" style="104" customWidth="1"/>
    <col min="6980" max="7168" width="8.85546875" style="104" customWidth="1"/>
    <col min="7169" max="7169" width="3.140625" style="104" customWidth="1"/>
    <col min="7170" max="7170" width="1.7109375" style="104" customWidth="1"/>
    <col min="7171" max="7234" width="1.5703125" style="104" customWidth="1"/>
    <col min="7235" max="7235" width="3.7109375" style="104" customWidth="1"/>
    <col min="7236" max="7424" width="8.85546875" style="104" customWidth="1"/>
    <col min="7425" max="7425" width="3.140625" style="104" customWidth="1"/>
    <col min="7426" max="7426" width="1.7109375" style="104" customWidth="1"/>
    <col min="7427" max="7490" width="1.5703125" style="104" customWidth="1"/>
    <col min="7491" max="7491" width="3.7109375" style="104" customWidth="1"/>
    <col min="7492" max="7680" width="8.85546875" style="104" customWidth="1"/>
    <col min="7681" max="7681" width="3.140625" style="104" customWidth="1"/>
    <col min="7682" max="7682" width="1.7109375" style="104" customWidth="1"/>
    <col min="7683" max="7746" width="1.5703125" style="104" customWidth="1"/>
    <col min="7747" max="7747" width="3.7109375" style="104" customWidth="1"/>
    <col min="7748" max="7936" width="8.85546875" style="104" customWidth="1"/>
    <col min="7937" max="7937" width="3.140625" style="104" customWidth="1"/>
    <col min="7938" max="7938" width="1.7109375" style="104" customWidth="1"/>
    <col min="7939" max="8002" width="1.5703125" style="104" customWidth="1"/>
    <col min="8003" max="8003" width="3.7109375" style="104" customWidth="1"/>
    <col min="8004" max="8192" width="8.85546875" style="104" customWidth="1"/>
    <col min="8193" max="8193" width="3.140625" style="104" customWidth="1"/>
    <col min="8194" max="8194" width="1.7109375" style="104" customWidth="1"/>
    <col min="8195" max="8258" width="1.5703125" style="104" customWidth="1"/>
    <col min="8259" max="8259" width="3.7109375" style="104" customWidth="1"/>
    <col min="8260" max="8448" width="8.85546875" style="104" customWidth="1"/>
    <col min="8449" max="8449" width="3.140625" style="104" customWidth="1"/>
    <col min="8450" max="8450" width="1.7109375" style="104" customWidth="1"/>
    <col min="8451" max="8514" width="1.5703125" style="104" customWidth="1"/>
    <col min="8515" max="8515" width="3.7109375" style="104" customWidth="1"/>
    <col min="8516" max="8704" width="8.85546875" style="104" customWidth="1"/>
    <col min="8705" max="8705" width="3.140625" style="104" customWidth="1"/>
    <col min="8706" max="8706" width="1.7109375" style="104" customWidth="1"/>
    <col min="8707" max="8770" width="1.5703125" style="104" customWidth="1"/>
    <col min="8771" max="8771" width="3.7109375" style="104" customWidth="1"/>
    <col min="8772" max="8960" width="8.85546875" style="104" customWidth="1"/>
    <col min="8961" max="8961" width="3.140625" style="104" customWidth="1"/>
    <col min="8962" max="8962" width="1.7109375" style="104" customWidth="1"/>
    <col min="8963" max="9026" width="1.5703125" style="104" customWidth="1"/>
    <col min="9027" max="9027" width="3.7109375" style="104" customWidth="1"/>
    <col min="9028" max="9216" width="8.85546875" style="104" customWidth="1"/>
    <col min="9217" max="9217" width="3.140625" style="104" customWidth="1"/>
    <col min="9218" max="9218" width="1.7109375" style="104" customWidth="1"/>
    <col min="9219" max="9282" width="1.5703125" style="104" customWidth="1"/>
    <col min="9283" max="9283" width="3.7109375" style="104" customWidth="1"/>
    <col min="9284" max="9472" width="8.85546875" style="104" customWidth="1"/>
    <col min="9473" max="9473" width="3.140625" style="104" customWidth="1"/>
    <col min="9474" max="9474" width="1.7109375" style="104" customWidth="1"/>
    <col min="9475" max="9538" width="1.5703125" style="104" customWidth="1"/>
    <col min="9539" max="9539" width="3.7109375" style="104" customWidth="1"/>
    <col min="9540" max="9728" width="8.85546875" style="104" customWidth="1"/>
    <col min="9729" max="9729" width="3.140625" style="104" customWidth="1"/>
    <col min="9730" max="9730" width="1.7109375" style="104" customWidth="1"/>
    <col min="9731" max="9794" width="1.5703125" style="104" customWidth="1"/>
    <col min="9795" max="9795" width="3.7109375" style="104" customWidth="1"/>
    <col min="9796" max="9984" width="8.85546875" style="104" customWidth="1"/>
    <col min="9985" max="9985" width="3.140625" style="104" customWidth="1"/>
    <col min="9986" max="9986" width="1.7109375" style="104" customWidth="1"/>
    <col min="9987" max="10050" width="1.5703125" style="104" customWidth="1"/>
    <col min="10051" max="10051" width="3.7109375" style="104" customWidth="1"/>
    <col min="10052" max="10240" width="8.85546875" style="104" customWidth="1"/>
    <col min="10241" max="10241" width="3.140625" style="104" customWidth="1"/>
    <col min="10242" max="10242" width="1.7109375" style="104" customWidth="1"/>
    <col min="10243" max="10306" width="1.5703125" style="104" customWidth="1"/>
    <col min="10307" max="10307" width="3.7109375" style="104" customWidth="1"/>
    <col min="10308" max="10496" width="8.85546875" style="104" customWidth="1"/>
    <col min="10497" max="10497" width="3.140625" style="104" customWidth="1"/>
    <col min="10498" max="10498" width="1.7109375" style="104" customWidth="1"/>
    <col min="10499" max="10562" width="1.5703125" style="104" customWidth="1"/>
    <col min="10563" max="10563" width="3.7109375" style="104" customWidth="1"/>
    <col min="10564" max="10752" width="8.85546875" style="104" customWidth="1"/>
    <col min="10753" max="10753" width="3.140625" style="104" customWidth="1"/>
    <col min="10754" max="10754" width="1.7109375" style="104" customWidth="1"/>
    <col min="10755" max="10818" width="1.5703125" style="104" customWidth="1"/>
    <col min="10819" max="10819" width="3.7109375" style="104" customWidth="1"/>
    <col min="10820" max="11008" width="8.85546875" style="104" customWidth="1"/>
    <col min="11009" max="11009" width="3.140625" style="104" customWidth="1"/>
    <col min="11010" max="11010" width="1.7109375" style="104" customWidth="1"/>
    <col min="11011" max="11074" width="1.5703125" style="104" customWidth="1"/>
    <col min="11075" max="11075" width="3.7109375" style="104" customWidth="1"/>
    <col min="11076" max="11264" width="8.85546875" style="104" customWidth="1"/>
    <col min="11265" max="11265" width="3.140625" style="104" customWidth="1"/>
    <col min="11266" max="11266" width="1.7109375" style="104" customWidth="1"/>
    <col min="11267" max="11330" width="1.5703125" style="104" customWidth="1"/>
    <col min="11331" max="11331" width="3.7109375" style="104" customWidth="1"/>
    <col min="11332" max="11520" width="8.85546875" style="104" customWidth="1"/>
    <col min="11521" max="11521" width="3.140625" style="104" customWidth="1"/>
    <col min="11522" max="11522" width="1.7109375" style="104" customWidth="1"/>
    <col min="11523" max="11586" width="1.5703125" style="104" customWidth="1"/>
    <col min="11587" max="11587" width="3.7109375" style="104" customWidth="1"/>
    <col min="11588" max="11776" width="8.85546875" style="104" customWidth="1"/>
    <col min="11777" max="11777" width="3.140625" style="104" customWidth="1"/>
    <col min="11778" max="11778" width="1.7109375" style="104" customWidth="1"/>
    <col min="11779" max="11842" width="1.5703125" style="104" customWidth="1"/>
    <col min="11843" max="11843" width="3.7109375" style="104" customWidth="1"/>
    <col min="11844" max="12032" width="8.85546875" style="104" customWidth="1"/>
    <col min="12033" max="12033" width="3.140625" style="104" customWidth="1"/>
    <col min="12034" max="12034" width="1.7109375" style="104" customWidth="1"/>
    <col min="12035" max="12098" width="1.5703125" style="104" customWidth="1"/>
    <col min="12099" max="12099" width="3.7109375" style="104" customWidth="1"/>
    <col min="12100" max="12288" width="8.85546875" style="104" customWidth="1"/>
    <col min="12289" max="12289" width="3.140625" style="104" customWidth="1"/>
    <col min="12290" max="12290" width="1.7109375" style="104" customWidth="1"/>
    <col min="12291" max="12354" width="1.5703125" style="104" customWidth="1"/>
    <col min="12355" max="12355" width="3.7109375" style="104" customWidth="1"/>
    <col min="12356" max="12544" width="8.85546875" style="104" customWidth="1"/>
    <col min="12545" max="12545" width="3.140625" style="104" customWidth="1"/>
    <col min="12546" max="12546" width="1.7109375" style="104" customWidth="1"/>
    <col min="12547" max="12610" width="1.5703125" style="104" customWidth="1"/>
    <col min="12611" max="12611" width="3.7109375" style="104" customWidth="1"/>
    <col min="12612" max="12800" width="8.85546875" style="104" customWidth="1"/>
    <col min="12801" max="12801" width="3.140625" style="104" customWidth="1"/>
    <col min="12802" max="12802" width="1.7109375" style="104" customWidth="1"/>
    <col min="12803" max="12866" width="1.5703125" style="104" customWidth="1"/>
    <col min="12867" max="12867" width="3.7109375" style="104" customWidth="1"/>
    <col min="12868" max="13056" width="8.85546875" style="104" customWidth="1"/>
    <col min="13057" max="13057" width="3.140625" style="104" customWidth="1"/>
    <col min="13058" max="13058" width="1.7109375" style="104" customWidth="1"/>
    <col min="13059" max="13122" width="1.5703125" style="104" customWidth="1"/>
    <col min="13123" max="13123" width="3.7109375" style="104" customWidth="1"/>
    <col min="13124" max="13312" width="8.85546875" style="104" customWidth="1"/>
    <col min="13313" max="13313" width="3.140625" style="104" customWidth="1"/>
    <col min="13314" max="13314" width="1.7109375" style="104" customWidth="1"/>
    <col min="13315" max="13378" width="1.5703125" style="104" customWidth="1"/>
    <col min="13379" max="13379" width="3.7109375" style="104" customWidth="1"/>
    <col min="13380" max="13568" width="8.85546875" style="104" customWidth="1"/>
    <col min="13569" max="13569" width="3.140625" style="104" customWidth="1"/>
    <col min="13570" max="13570" width="1.7109375" style="104" customWidth="1"/>
    <col min="13571" max="13634" width="1.5703125" style="104" customWidth="1"/>
    <col min="13635" max="13635" width="3.7109375" style="104" customWidth="1"/>
    <col min="13636" max="13824" width="8.85546875" style="104" customWidth="1"/>
    <col min="13825" max="13825" width="3.140625" style="104" customWidth="1"/>
    <col min="13826" max="13826" width="1.7109375" style="104" customWidth="1"/>
    <col min="13827" max="13890" width="1.5703125" style="104" customWidth="1"/>
    <col min="13891" max="13891" width="3.7109375" style="104" customWidth="1"/>
    <col min="13892" max="14080" width="8.85546875" style="104" customWidth="1"/>
    <col min="14081" max="14081" width="3.140625" style="104" customWidth="1"/>
    <col min="14082" max="14082" width="1.7109375" style="104" customWidth="1"/>
    <col min="14083" max="14146" width="1.5703125" style="104" customWidth="1"/>
    <col min="14147" max="14147" width="3.7109375" style="104" customWidth="1"/>
    <col min="14148" max="14336" width="8.85546875" style="104" customWidth="1"/>
    <col min="14337" max="14337" width="3.140625" style="104" customWidth="1"/>
    <col min="14338" max="14338" width="1.7109375" style="104" customWidth="1"/>
    <col min="14339" max="14402" width="1.5703125" style="104" customWidth="1"/>
    <col min="14403" max="14403" width="3.7109375" style="104" customWidth="1"/>
    <col min="14404" max="14592" width="8.85546875" style="104" customWidth="1"/>
    <col min="14593" max="14593" width="3.140625" style="104" customWidth="1"/>
    <col min="14594" max="14594" width="1.7109375" style="104" customWidth="1"/>
    <col min="14595" max="14658" width="1.5703125" style="104" customWidth="1"/>
    <col min="14659" max="14659" width="3.7109375" style="104" customWidth="1"/>
    <col min="14660" max="14848" width="8.85546875" style="104" customWidth="1"/>
    <col min="14849" max="14849" width="3.140625" style="104" customWidth="1"/>
    <col min="14850" max="14850" width="1.7109375" style="104" customWidth="1"/>
    <col min="14851" max="14914" width="1.5703125" style="104" customWidth="1"/>
    <col min="14915" max="14915" width="3.7109375" style="104" customWidth="1"/>
    <col min="14916" max="15104" width="8.85546875" style="104" customWidth="1"/>
    <col min="15105" max="15105" width="3.140625" style="104" customWidth="1"/>
    <col min="15106" max="15106" width="1.7109375" style="104" customWidth="1"/>
    <col min="15107" max="15170" width="1.5703125" style="104" customWidth="1"/>
    <col min="15171" max="15171" width="3.7109375" style="104" customWidth="1"/>
    <col min="15172" max="15360" width="8.85546875" style="104" customWidth="1"/>
    <col min="15361" max="15361" width="3.140625" style="104" customWidth="1"/>
    <col min="15362" max="15362" width="1.7109375" style="104" customWidth="1"/>
    <col min="15363" max="15426" width="1.5703125" style="104" customWidth="1"/>
    <col min="15427" max="15427" width="3.7109375" style="104" customWidth="1"/>
    <col min="15428" max="15616" width="8.85546875" style="104" customWidth="1"/>
    <col min="15617" max="15617" width="3.140625" style="104" customWidth="1"/>
    <col min="15618" max="15618" width="1.7109375" style="104" customWidth="1"/>
    <col min="15619" max="15682" width="1.5703125" style="104" customWidth="1"/>
    <col min="15683" max="15683" width="3.7109375" style="104" customWidth="1"/>
    <col min="15684" max="15872" width="8.85546875" style="104" customWidth="1"/>
    <col min="15873" max="15873" width="3.140625" style="104" customWidth="1"/>
    <col min="15874" max="15874" width="1.7109375" style="104" customWidth="1"/>
    <col min="15875" max="15938" width="1.5703125" style="104" customWidth="1"/>
    <col min="15939" max="15939" width="3.7109375" style="104" customWidth="1"/>
    <col min="15940" max="16128" width="8.85546875" style="104" customWidth="1"/>
    <col min="16129" max="16129" width="3.140625" style="104" customWidth="1"/>
    <col min="16130" max="16130" width="1.7109375" style="104" customWidth="1"/>
    <col min="16131" max="16194" width="1.5703125" style="104" customWidth="1"/>
    <col min="16195" max="16195" width="3.7109375" style="104" customWidth="1"/>
    <col min="16196" max="16196" width="8.85546875" style="104" customWidth="1"/>
  </cols>
  <sheetData>
    <row r="1" spans="1:100" s="12" customFormat="1" ht="28.5" customHeight="1" x14ac:dyDescent="0.25">
      <c r="A1" s="1"/>
      <c r="B1" s="2"/>
      <c r="C1" s="3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 t="s">
        <v>1</v>
      </c>
      <c r="U1" s="3" t="str">
        <f>IF(F57&lt;7,IF(F57=1," leden",IF(F57=2," únor",IF(F57=3," březen",IF(F57=4," duben",IF(F57=5," květen"," červen"))))),IF(F57=7,"červenec",IF(F57=8," srpen",IF(F57=9," září",IF(F57=10," říjen",IF(F57=11,"listopad","prosinec"))))))</f>
        <v xml:space="preserve"> srpen</v>
      </c>
      <c r="V1" s="6"/>
      <c r="W1" s="6"/>
      <c r="X1" s="6"/>
      <c r="Y1" s="6"/>
      <c r="Z1" s="6"/>
      <c r="AA1" s="6"/>
      <c r="AB1" s="6"/>
      <c r="AC1" s="4"/>
      <c r="AD1" s="4"/>
      <c r="AE1" s="5" t="s">
        <v>2</v>
      </c>
      <c r="AF1" s="125">
        <f>P57</f>
        <v>2021</v>
      </c>
      <c r="AG1" s="125"/>
      <c r="AH1" s="125"/>
      <c r="AI1" s="125"/>
      <c r="AJ1" s="125"/>
      <c r="AK1" s="4"/>
      <c r="AL1" s="4"/>
      <c r="AM1" s="4"/>
      <c r="AN1" s="4"/>
      <c r="AO1" s="4"/>
      <c r="AP1" s="4"/>
      <c r="AQ1" s="4"/>
      <c r="AR1" s="4"/>
      <c r="AS1" s="4"/>
      <c r="AT1" s="5" t="s">
        <v>3</v>
      </c>
      <c r="AU1" s="7" t="str">
        <f>L55</f>
        <v>Xyz Xyz</v>
      </c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8"/>
      <c r="BN1" s="9"/>
      <c r="BO1" s="10"/>
      <c r="BP1" s="10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</row>
    <row r="2" spans="1:100" s="12" customFormat="1" ht="9" customHeight="1" x14ac:dyDescent="0.2">
      <c r="A2" s="1"/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5"/>
      <c r="BN2" s="9"/>
      <c r="BO2" s="10"/>
      <c r="BP2" s="10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</row>
    <row r="3" spans="1:100" s="12" customFormat="1" ht="15.75" customHeight="1" x14ac:dyDescent="0.2">
      <c r="A3" s="1"/>
      <c r="B3" s="126" t="s">
        <v>4</v>
      </c>
      <c r="C3" s="127"/>
      <c r="D3" s="127"/>
      <c r="E3" s="127"/>
      <c r="F3" s="127"/>
      <c r="G3" s="127"/>
      <c r="H3" s="127"/>
      <c r="I3" s="127"/>
      <c r="J3" s="127"/>
      <c r="K3" s="128"/>
      <c r="L3" s="16"/>
      <c r="M3" s="17"/>
      <c r="N3" s="17"/>
      <c r="O3" s="17"/>
      <c r="P3" s="17"/>
      <c r="Q3" s="17"/>
      <c r="R3" s="17"/>
      <c r="S3" s="17"/>
      <c r="T3" s="17"/>
      <c r="U3" s="17"/>
      <c r="V3" s="17"/>
      <c r="W3" s="18" t="s">
        <v>5</v>
      </c>
      <c r="X3" s="129">
        <v>22</v>
      </c>
      <c r="Y3" s="130"/>
      <c r="Z3" s="131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8" t="s">
        <v>6</v>
      </c>
      <c r="AM3" s="132">
        <f>BY41</f>
        <v>0</v>
      </c>
      <c r="AN3" s="133"/>
      <c r="AO3" s="134"/>
      <c r="AP3" s="135" t="str">
        <f>IF(BI57=-9.99,"Dohoda o pracovní činnosti",IF(BF56=0,"Dohoda o provedení práce","dovolená - ve dnech"))</f>
        <v>dovolená - ve dnech</v>
      </c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7"/>
      <c r="BN3" s="19"/>
      <c r="BO3" s="10"/>
      <c r="BP3" s="10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</row>
    <row r="4" spans="1:100" s="12" customFormat="1" ht="15.75" customHeight="1" x14ac:dyDescent="0.2">
      <c r="A4" s="1"/>
      <c r="B4" s="108">
        <f>IF(BF56=0,0.00001,BF56)</f>
        <v>8</v>
      </c>
      <c r="C4" s="109"/>
      <c r="D4" s="109"/>
      <c r="E4" s="110"/>
      <c r="F4" s="110"/>
      <c r="G4" s="114" t="s">
        <v>7</v>
      </c>
      <c r="H4" s="115"/>
      <c r="I4" s="115"/>
      <c r="J4" s="115"/>
      <c r="K4" s="116"/>
      <c r="L4" s="20"/>
      <c r="M4" s="21"/>
      <c r="N4" s="21"/>
      <c r="O4" s="21"/>
      <c r="P4" s="21"/>
      <c r="Q4" s="21"/>
      <c r="R4" s="21"/>
      <c r="S4" s="21"/>
      <c r="T4" s="21"/>
      <c r="U4" s="21"/>
      <c r="V4" s="21"/>
      <c r="W4" s="22" t="s">
        <v>8</v>
      </c>
      <c r="X4" s="119">
        <f>BW41</f>
        <v>0</v>
      </c>
      <c r="Y4" s="120"/>
      <c r="Z4" s="1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2" t="s">
        <v>9</v>
      </c>
      <c r="AM4" s="119">
        <f>IF((BX41+BZ41+CB41)&gt;0,(BX41+BZ41+CB41)/B$4,0)</f>
        <v>0</v>
      </c>
      <c r="AN4" s="120"/>
      <c r="AO4" s="121"/>
      <c r="AP4" s="122" t="str">
        <f>IF(OR(BI57=-9.99,BF56=0),"","nárok k 1."&amp;F57&amp;"."&amp;RIGHT(P57,2))</f>
        <v>nárok k 1.8.21</v>
      </c>
      <c r="AQ4" s="123"/>
      <c r="AR4" s="123"/>
      <c r="AS4" s="123"/>
      <c r="AT4" s="123"/>
      <c r="AU4" s="123"/>
      <c r="AV4" s="123"/>
      <c r="AW4" s="124"/>
      <c r="AX4" s="119" t="str">
        <f>IF(OR(BI57=-9.99,BF56=0),"","čerpání")</f>
        <v>čerpání</v>
      </c>
      <c r="AY4" s="123"/>
      <c r="AZ4" s="123"/>
      <c r="BA4" s="123"/>
      <c r="BB4" s="123"/>
      <c r="BC4" s="123"/>
      <c r="BD4" s="123"/>
      <c r="BE4" s="124"/>
      <c r="BF4" s="119" t="str">
        <f>IF(OR(BI57=-9.99,BF56=0),"","zbývá")</f>
        <v>zbývá</v>
      </c>
      <c r="BG4" s="123"/>
      <c r="BH4" s="123"/>
      <c r="BI4" s="123"/>
      <c r="BJ4" s="123"/>
      <c r="BK4" s="123"/>
      <c r="BL4" s="123"/>
      <c r="BM4" s="138"/>
      <c r="BN4" s="19"/>
      <c r="BO4" s="10"/>
      <c r="BP4" s="10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</row>
    <row r="5" spans="1:100" s="12" customFormat="1" ht="15.75" customHeight="1" x14ac:dyDescent="0.2">
      <c r="A5" s="1"/>
      <c r="B5" s="111"/>
      <c r="C5" s="112"/>
      <c r="D5" s="112"/>
      <c r="E5" s="113"/>
      <c r="F5" s="113"/>
      <c r="G5" s="117"/>
      <c r="H5" s="117"/>
      <c r="I5" s="117"/>
      <c r="J5" s="117"/>
      <c r="K5" s="118"/>
      <c r="L5" s="23"/>
      <c r="M5" s="24"/>
      <c r="N5" s="24"/>
      <c r="O5" s="24"/>
      <c r="P5" s="24"/>
      <c r="Q5" s="24"/>
      <c r="R5" s="24"/>
      <c r="S5" s="24"/>
      <c r="T5" s="24"/>
      <c r="U5" s="24"/>
      <c r="V5" s="24"/>
      <c r="W5" s="25" t="s">
        <v>10</v>
      </c>
      <c r="X5" s="139">
        <f>BV41</f>
        <v>0</v>
      </c>
      <c r="Y5" s="140"/>
      <c r="Z5" s="141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6" t="s">
        <v>11</v>
      </c>
      <c r="AM5" s="142">
        <f>CA41+CC41</f>
        <v>0</v>
      </c>
      <c r="AN5" s="143"/>
      <c r="AO5" s="144"/>
      <c r="AP5" s="145">
        <f>IF(OR(BI57=-9.99,BF56=0),"",BI57)</f>
        <v>13</v>
      </c>
      <c r="AQ5" s="146"/>
      <c r="AR5" s="146"/>
      <c r="AS5" s="146"/>
      <c r="AT5" s="146"/>
      <c r="AU5" s="146"/>
      <c r="AV5" s="146"/>
      <c r="AW5" s="147"/>
      <c r="AX5" s="148">
        <f>IF(OR(BI57=-9.99,BF56=0),"",X4)</f>
        <v>0</v>
      </c>
      <c r="AY5" s="146"/>
      <c r="AZ5" s="146"/>
      <c r="BA5" s="146"/>
      <c r="BB5" s="146"/>
      <c r="BC5" s="146"/>
      <c r="BD5" s="146"/>
      <c r="BE5" s="147"/>
      <c r="BF5" s="148">
        <f>IF(OR(BI57=-9.99,BF56=0),"",AP5-AX5)</f>
        <v>13</v>
      </c>
      <c r="BG5" s="146"/>
      <c r="BH5" s="146"/>
      <c r="BI5" s="146"/>
      <c r="BJ5" s="146"/>
      <c r="BK5" s="146"/>
      <c r="BL5" s="146"/>
      <c r="BM5" s="149"/>
      <c r="BN5" s="19"/>
      <c r="BO5" s="10"/>
      <c r="BP5" s="10"/>
      <c r="BQ5" s="11"/>
      <c r="BR5" s="11"/>
      <c r="BS5" s="11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8" t="s">
        <v>12</v>
      </c>
      <c r="CF5" s="28" t="s">
        <v>12</v>
      </c>
      <c r="CG5" s="28" t="s">
        <v>12</v>
      </c>
      <c r="CH5" s="28" t="s">
        <v>12</v>
      </c>
      <c r="CI5" s="28" t="s">
        <v>12</v>
      </c>
      <c r="CJ5" s="28" t="s">
        <v>12</v>
      </c>
      <c r="CK5" s="28" t="s">
        <v>12</v>
      </c>
      <c r="CL5" s="28" t="s">
        <v>12</v>
      </c>
      <c r="CM5" s="28" t="s">
        <v>12</v>
      </c>
      <c r="CN5" s="28" t="s">
        <v>12</v>
      </c>
      <c r="CO5" s="28" t="s">
        <v>12</v>
      </c>
      <c r="CP5" s="28" t="s">
        <v>12</v>
      </c>
      <c r="CQ5" s="28" t="s">
        <v>12</v>
      </c>
      <c r="CR5" s="28" t="s">
        <v>12</v>
      </c>
      <c r="CS5" s="28" t="s">
        <v>12</v>
      </c>
      <c r="CT5" s="28" t="s">
        <v>12</v>
      </c>
      <c r="CU5" s="28" t="s">
        <v>12</v>
      </c>
      <c r="CV5" s="27"/>
    </row>
    <row r="6" spans="1:100" s="12" customFormat="1" ht="15.75" customHeight="1" x14ac:dyDescent="0.2">
      <c r="A6" s="1"/>
      <c r="B6" s="29"/>
      <c r="C6" s="30"/>
      <c r="D6" s="30"/>
      <c r="E6" s="30"/>
      <c r="F6" s="30"/>
      <c r="G6" s="30"/>
      <c r="H6" s="30"/>
      <c r="I6" s="30"/>
      <c r="J6" s="30"/>
      <c r="K6" s="30"/>
      <c r="L6" s="31"/>
      <c r="M6" s="31" t="s">
        <v>13</v>
      </c>
      <c r="N6" s="156"/>
      <c r="O6" s="157"/>
      <c r="P6" s="157"/>
      <c r="Q6" s="158"/>
      <c r="R6" s="29"/>
      <c r="S6" s="30"/>
      <c r="T6" s="30"/>
      <c r="U6" s="30"/>
      <c r="V6" s="30"/>
      <c r="W6" s="30"/>
      <c r="X6" s="30"/>
      <c r="Y6" s="30"/>
      <c r="Z6" s="30"/>
      <c r="AA6" s="30"/>
      <c r="AB6" s="31"/>
      <c r="AC6" s="31" t="str">
        <f>IF(J57="H","pololetní odměny ","roční odměny ")</f>
        <v xml:space="preserve">pololetní odměny </v>
      </c>
      <c r="AD6" s="156"/>
      <c r="AE6" s="157"/>
      <c r="AF6" s="157"/>
      <c r="AG6" s="158"/>
      <c r="AH6" s="29"/>
      <c r="AI6" s="30"/>
      <c r="AJ6" s="30"/>
      <c r="AK6" s="30"/>
      <c r="AL6" s="30"/>
      <c r="AM6" s="30"/>
      <c r="AN6" s="30"/>
      <c r="AO6" s="30"/>
      <c r="AP6" s="30"/>
      <c r="AQ6" s="30"/>
      <c r="AR6" s="31"/>
      <c r="AS6" s="31" t="str">
        <f>IF(J57="H","roční odměny ",IF(J57="D","aktivní prodej ","mimořádné odměny "))</f>
        <v xml:space="preserve">roční odměny </v>
      </c>
      <c r="AT6" s="156"/>
      <c r="AU6" s="157"/>
      <c r="AV6" s="157"/>
      <c r="AW6" s="158"/>
      <c r="AX6" s="29"/>
      <c r="AY6" s="30"/>
      <c r="AZ6" s="30"/>
      <c r="BA6" s="30"/>
      <c r="BB6" s="30"/>
      <c r="BC6" s="30"/>
      <c r="BD6" s="30"/>
      <c r="BE6" s="30"/>
      <c r="BF6" s="30"/>
      <c r="BG6" s="30"/>
      <c r="BH6" s="31"/>
      <c r="BI6" s="31" t="str">
        <f>IF(J57="H","ostatní odměny ","náhr. cestovních výloh ")</f>
        <v xml:space="preserve">ostatní odměny </v>
      </c>
      <c r="BJ6" s="156"/>
      <c r="BK6" s="157"/>
      <c r="BL6" s="157"/>
      <c r="BM6" s="158"/>
      <c r="BN6" s="32"/>
      <c r="BO6" s="10"/>
      <c r="BP6" s="10"/>
      <c r="BQ6" s="11"/>
      <c r="BR6" s="11"/>
      <c r="BS6" s="11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8" t="s">
        <v>14</v>
      </c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11"/>
      <c r="CS6" s="27"/>
      <c r="CT6" s="27"/>
      <c r="CU6" s="11"/>
      <c r="CV6" s="27"/>
    </row>
    <row r="7" spans="1:100" s="12" customFormat="1" ht="15.75" customHeight="1" x14ac:dyDescent="0.2">
      <c r="A7" s="33"/>
      <c r="B7" s="23"/>
      <c r="C7" s="24"/>
      <c r="D7" s="24"/>
      <c r="E7" s="24"/>
      <c r="F7" s="24"/>
      <c r="G7" s="24"/>
      <c r="H7" s="24"/>
      <c r="I7" s="24"/>
      <c r="J7" s="24"/>
      <c r="K7" s="24"/>
      <c r="L7" s="25"/>
      <c r="M7" s="25" t="str">
        <f>IF(J57="N","měsíční prémie ",IF(OR(J57="D",J57="T",J57="S",J57="Z"),"odebrané stravenky ","osobní ohodnocení "))</f>
        <v xml:space="preserve">osobní ohodnocení </v>
      </c>
      <c r="N7" s="159">
        <v>6000</v>
      </c>
      <c r="O7" s="160"/>
      <c r="P7" s="160"/>
      <c r="Q7" s="161"/>
      <c r="R7" s="23"/>
      <c r="S7" s="24"/>
      <c r="T7" s="24"/>
      <c r="U7" s="24"/>
      <c r="V7" s="24"/>
      <c r="W7" s="24"/>
      <c r="X7" s="24"/>
      <c r="Y7" s="24"/>
      <c r="Z7" s="24"/>
      <c r="AA7" s="24"/>
      <c r="AB7" s="25"/>
      <c r="AC7" s="25" t="str">
        <f>IF(J57="H","příplatek za vedení ",IF(J57="N","hodinové prémie ",IF(J57="T","osobní prémie v % ","osobní prémie ")))</f>
        <v xml:space="preserve">příplatek za vedení </v>
      </c>
      <c r="AD7" s="159"/>
      <c r="AE7" s="160"/>
      <c r="AF7" s="160"/>
      <c r="AG7" s="161"/>
      <c r="AH7" s="23"/>
      <c r="AI7" s="24"/>
      <c r="AJ7" s="24"/>
      <c r="AK7" s="24"/>
      <c r="AL7" s="24"/>
      <c r="AM7" s="24"/>
      <c r="AN7" s="24"/>
      <c r="AO7" s="24"/>
      <c r="AP7" s="24"/>
      <c r="AQ7" s="24"/>
      <c r="AR7" s="25"/>
      <c r="AS7" s="25" t="str">
        <f>IF(J57="H","specializační příplatek ","osobní ohodnocení ")</f>
        <v xml:space="preserve">specializační příplatek </v>
      </c>
      <c r="AT7" s="159">
        <v>2800</v>
      </c>
      <c r="AU7" s="160"/>
      <c r="AV7" s="160"/>
      <c r="AW7" s="161"/>
      <c r="AX7" s="23"/>
      <c r="AY7" s="24"/>
      <c r="AZ7" s="24"/>
      <c r="BA7" s="24"/>
      <c r="BB7" s="24"/>
      <c r="BC7" s="24"/>
      <c r="BD7" s="24"/>
      <c r="BE7" s="24"/>
      <c r="BF7" s="24"/>
      <c r="BG7" s="24"/>
      <c r="BH7" s="25"/>
      <c r="BI7" s="25" t="str">
        <f>IF(J57="H","ostatní příplatky ","příplatek za prostředí ")</f>
        <v xml:space="preserve">ostatní příplatky </v>
      </c>
      <c r="BJ7" s="159">
        <v>1100</v>
      </c>
      <c r="BK7" s="160"/>
      <c r="BL7" s="160"/>
      <c r="BM7" s="161"/>
      <c r="BN7" s="32"/>
      <c r="BO7" s="34" t="s">
        <v>15</v>
      </c>
      <c r="BP7" s="35" t="s">
        <v>16</v>
      </c>
      <c r="BQ7" s="36" t="s">
        <v>17</v>
      </c>
      <c r="BR7" s="36" t="s">
        <v>17</v>
      </c>
      <c r="BS7" s="36" t="s">
        <v>17</v>
      </c>
      <c r="BT7" s="36" t="s">
        <v>18</v>
      </c>
      <c r="BU7" s="36" t="s">
        <v>19</v>
      </c>
      <c r="BV7" s="36" t="s">
        <v>20</v>
      </c>
      <c r="BW7" s="36" t="s">
        <v>8</v>
      </c>
      <c r="BX7" s="36" t="s">
        <v>21</v>
      </c>
      <c r="BY7" s="36" t="s">
        <v>6</v>
      </c>
      <c r="BZ7" s="36" t="s">
        <v>22</v>
      </c>
      <c r="CA7" s="36" t="s">
        <v>23</v>
      </c>
      <c r="CB7" s="36" t="s">
        <v>24</v>
      </c>
      <c r="CC7" s="36" t="s">
        <v>25</v>
      </c>
      <c r="CD7" s="36" t="s">
        <v>26</v>
      </c>
      <c r="CE7" s="36" t="s">
        <v>27</v>
      </c>
      <c r="CF7" s="36" t="s">
        <v>28</v>
      </c>
      <c r="CG7" s="36" t="s">
        <v>29</v>
      </c>
      <c r="CH7" s="36" t="s">
        <v>30</v>
      </c>
      <c r="CI7" s="36" t="s">
        <v>31</v>
      </c>
      <c r="CJ7" s="36" t="s">
        <v>31</v>
      </c>
      <c r="CK7" s="36" t="s">
        <v>31</v>
      </c>
      <c r="CL7" s="36" t="s">
        <v>32</v>
      </c>
      <c r="CM7" s="36" t="s">
        <v>33</v>
      </c>
      <c r="CN7" s="36" t="s">
        <v>33</v>
      </c>
      <c r="CO7" s="36" t="s">
        <v>34</v>
      </c>
      <c r="CP7" s="36" t="s">
        <v>35</v>
      </c>
      <c r="CQ7" s="37" t="s">
        <v>36</v>
      </c>
      <c r="CR7" s="37" t="s">
        <v>37</v>
      </c>
      <c r="CS7" s="36" t="s">
        <v>38</v>
      </c>
      <c r="CT7" s="36" t="s">
        <v>38</v>
      </c>
      <c r="CU7" s="36" t="s">
        <v>39</v>
      </c>
      <c r="CV7" s="36" t="s">
        <v>40</v>
      </c>
    </row>
    <row r="8" spans="1:100" s="12" customFormat="1" ht="15.75" customHeight="1" x14ac:dyDescent="0.2">
      <c r="A8" s="33"/>
      <c r="B8" s="126" t="s">
        <v>41</v>
      </c>
      <c r="C8" s="195"/>
      <c r="D8" s="198" t="str">
        <f>IF(J57="R","činnost 1                    / ","")&amp;"místo"</f>
        <v>místo</v>
      </c>
      <c r="E8" s="199"/>
      <c r="F8" s="199"/>
      <c r="G8" s="199"/>
      <c r="H8" s="199"/>
      <c r="I8" s="199"/>
      <c r="J8" s="199"/>
      <c r="K8" s="200"/>
      <c r="L8" s="132" t="str">
        <f>"činnost"&amp;IF(J57="R"," 2","")</f>
        <v>činnost</v>
      </c>
      <c r="M8" s="204"/>
      <c r="N8" s="204"/>
      <c r="O8" s="204"/>
      <c r="P8" s="204"/>
      <c r="Q8" s="204"/>
      <c r="R8" s="204"/>
      <c r="S8" s="204"/>
      <c r="T8" s="205"/>
      <c r="U8" s="132" t="s">
        <v>42</v>
      </c>
      <c r="V8" s="204"/>
      <c r="W8" s="205"/>
      <c r="X8" s="209" t="s">
        <v>43</v>
      </c>
      <c r="Y8" s="210"/>
      <c r="Z8" s="211"/>
      <c r="AA8" s="150" t="s">
        <v>44</v>
      </c>
      <c r="AB8" s="151"/>
      <c r="AC8" s="151"/>
      <c r="AD8" s="152"/>
      <c r="AE8" s="119" t="s">
        <v>45</v>
      </c>
      <c r="AF8" s="120"/>
      <c r="AG8" s="120"/>
      <c r="AH8" s="162"/>
      <c r="AI8" s="119" t="s">
        <v>46</v>
      </c>
      <c r="AJ8" s="120"/>
      <c r="AK8" s="120"/>
      <c r="AL8" s="163" t="s">
        <v>47</v>
      </c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5"/>
      <c r="AX8" s="166" t="str">
        <f>IF(OR(J57="D",J57="S",J57="T",J57="Z"),IF(U$57="ano","směnové příplatky","---"),"pohotovost")</f>
        <v>pohotovost</v>
      </c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67"/>
      <c r="BJ8" s="168" t="s">
        <v>48</v>
      </c>
      <c r="BK8" s="169"/>
      <c r="BL8" s="169"/>
      <c r="BM8" s="170"/>
      <c r="BN8" s="38"/>
      <c r="BO8" s="34" t="s">
        <v>49</v>
      </c>
      <c r="BP8" s="35" t="s">
        <v>50</v>
      </c>
      <c r="BQ8" s="36" t="s">
        <v>10</v>
      </c>
      <c r="BR8" s="36" t="s">
        <v>51</v>
      </c>
      <c r="BS8" s="36" t="s">
        <v>52</v>
      </c>
      <c r="BT8" s="36" t="s">
        <v>53</v>
      </c>
      <c r="BU8" s="36" t="s">
        <v>54</v>
      </c>
      <c r="BV8" s="36" t="s">
        <v>55</v>
      </c>
      <c r="BW8" s="36"/>
      <c r="BX8" s="36" t="s">
        <v>56</v>
      </c>
      <c r="BY8" s="36"/>
      <c r="BZ8" s="36" t="s">
        <v>57</v>
      </c>
      <c r="CA8" s="36" t="s">
        <v>58</v>
      </c>
      <c r="CB8" s="36" t="s">
        <v>59</v>
      </c>
      <c r="CC8" s="36" t="s">
        <v>59</v>
      </c>
      <c r="CD8" s="36" t="s">
        <v>60</v>
      </c>
      <c r="CE8" s="36" t="s">
        <v>61</v>
      </c>
      <c r="CF8" s="36" t="s">
        <v>62</v>
      </c>
      <c r="CG8" s="36" t="s">
        <v>63</v>
      </c>
      <c r="CH8" s="36" t="s">
        <v>64</v>
      </c>
      <c r="CI8" s="36" t="s">
        <v>65</v>
      </c>
      <c r="CJ8" s="36" t="s">
        <v>66</v>
      </c>
      <c r="CK8" s="36" t="s">
        <v>67</v>
      </c>
      <c r="CL8" s="36" t="s">
        <v>68</v>
      </c>
      <c r="CM8" s="36" t="s">
        <v>69</v>
      </c>
      <c r="CN8" s="36" t="s">
        <v>70</v>
      </c>
      <c r="CO8" s="36" t="s">
        <v>71</v>
      </c>
      <c r="CP8" s="36" t="s">
        <v>72</v>
      </c>
      <c r="CQ8" s="37" t="s">
        <v>73</v>
      </c>
      <c r="CR8" s="37" t="s">
        <v>74</v>
      </c>
      <c r="CS8" s="37" t="s">
        <v>75</v>
      </c>
      <c r="CT8" s="37" t="s">
        <v>76</v>
      </c>
      <c r="CU8" s="37" t="s">
        <v>77</v>
      </c>
      <c r="CV8" s="36" t="s">
        <v>78</v>
      </c>
    </row>
    <row r="9" spans="1:100" s="12" customFormat="1" ht="15.75" customHeight="1" x14ac:dyDescent="0.2">
      <c r="A9" s="39"/>
      <c r="B9" s="196"/>
      <c r="C9" s="197"/>
      <c r="D9" s="201"/>
      <c r="E9" s="202"/>
      <c r="F9" s="202"/>
      <c r="G9" s="202"/>
      <c r="H9" s="202"/>
      <c r="I9" s="202"/>
      <c r="J9" s="202"/>
      <c r="K9" s="203"/>
      <c r="L9" s="206"/>
      <c r="M9" s="207"/>
      <c r="N9" s="207"/>
      <c r="O9" s="207"/>
      <c r="P9" s="207"/>
      <c r="Q9" s="207"/>
      <c r="R9" s="207"/>
      <c r="S9" s="207"/>
      <c r="T9" s="208"/>
      <c r="U9" s="206"/>
      <c r="V9" s="207"/>
      <c r="W9" s="208"/>
      <c r="X9" s="212"/>
      <c r="Y9" s="213"/>
      <c r="Z9" s="197"/>
      <c r="AA9" s="153"/>
      <c r="AB9" s="154"/>
      <c r="AC9" s="154"/>
      <c r="AD9" s="155"/>
      <c r="AE9" s="172" t="s">
        <v>79</v>
      </c>
      <c r="AF9" s="173"/>
      <c r="AG9" s="173"/>
      <c r="AH9" s="173"/>
      <c r="AI9" s="173"/>
      <c r="AJ9" s="173"/>
      <c r="AK9" s="173"/>
      <c r="AL9" s="174" t="str">
        <f>IF(U$57="ano","---","noc")</f>
        <v>noc</v>
      </c>
      <c r="AM9" s="175"/>
      <c r="AN9" s="175"/>
      <c r="AO9" s="175"/>
      <c r="AP9" s="174" t="s">
        <v>80</v>
      </c>
      <c r="AQ9" s="175"/>
      <c r="AR9" s="175"/>
      <c r="AS9" s="175"/>
      <c r="AT9" s="174" t="s">
        <v>10</v>
      </c>
      <c r="AU9" s="175"/>
      <c r="AV9" s="175"/>
      <c r="AW9" s="176"/>
      <c r="AX9" s="177" t="str">
        <f>IF(J57="H","MP I",IF(OR(J57="D",J57="S",J57="T",J57="Z"),IF(T$57="ano","odp.","---"),"15%"))</f>
        <v>MP I</v>
      </c>
      <c r="AY9" s="175"/>
      <c r="AZ9" s="175"/>
      <c r="BA9" s="175"/>
      <c r="BB9" s="174" t="str">
        <f>IF(J57="H","MP II",IF(OR(J57="D",J57="S",J57="T",J57="Z"),IF(U$57="ano","noc","---"),"25%"))</f>
        <v>MP II</v>
      </c>
      <c r="BC9" s="175"/>
      <c r="BD9" s="175"/>
      <c r="BE9" s="175"/>
      <c r="BF9" s="174" t="str">
        <f>IF(J57="H","PT","---")</f>
        <v>PT</v>
      </c>
      <c r="BG9" s="175"/>
      <c r="BH9" s="175"/>
      <c r="BI9" s="176"/>
      <c r="BJ9" s="154"/>
      <c r="BK9" s="154"/>
      <c r="BL9" s="154"/>
      <c r="BM9" s="171"/>
      <c r="BN9" s="38"/>
      <c r="BO9" s="40"/>
      <c r="BP9" s="40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36" t="s">
        <v>81</v>
      </c>
      <c r="CM9" s="41"/>
      <c r="CN9" s="41"/>
      <c r="CO9" s="41"/>
      <c r="CP9" s="41"/>
      <c r="CQ9" s="41"/>
      <c r="CR9" s="41"/>
      <c r="CS9" s="41"/>
      <c r="CT9" s="41"/>
      <c r="CU9" s="41"/>
      <c r="CV9" s="41"/>
    </row>
    <row r="10" spans="1:100" s="12" customFormat="1" ht="15.75" customHeight="1" x14ac:dyDescent="0.2">
      <c r="A10" s="42" t="s">
        <v>82</v>
      </c>
      <c r="B10" s="180" t="str">
        <f>IF(SUM(CE10:CF10)&gt;0," chy","1.")</f>
        <v>1.</v>
      </c>
      <c r="C10" s="181"/>
      <c r="D10" s="182"/>
      <c r="E10" s="183"/>
      <c r="F10" s="183"/>
      <c r="G10" s="183"/>
      <c r="H10" s="183"/>
      <c r="I10" s="183"/>
      <c r="J10" s="183"/>
      <c r="K10" s="184"/>
      <c r="L10" s="182"/>
      <c r="M10" s="185"/>
      <c r="N10" s="185"/>
      <c r="O10" s="185"/>
      <c r="P10" s="185"/>
      <c r="Q10" s="185"/>
      <c r="R10" s="185"/>
      <c r="S10" s="185"/>
      <c r="T10" s="186"/>
      <c r="U10" s="187"/>
      <c r="V10" s="188"/>
      <c r="W10" s="189"/>
      <c r="X10" s="187"/>
      <c r="Y10" s="190"/>
      <c r="Z10" s="191"/>
      <c r="AA10" s="192" t="str">
        <f t="shared" ref="AA10:AA40" si="0">IF(OR(CU10&gt;0,BT10=0),IF(OR(CU10&gt;0,BZ10=0),"",BZ10),IF(AI10="S",IF(AND(BT10&gt;AE10,AE10&gt;0,AE10&lt;&gt;B$4),IF(BT10-AE10&gt;B$4,B$4,BT10),IF(BZ10=0,"",BZ10)),BT10))</f>
        <v/>
      </c>
      <c r="AB10" s="193"/>
      <c r="AC10" s="193"/>
      <c r="AD10" s="194"/>
      <c r="AE10" s="178"/>
      <c r="AF10" s="178"/>
      <c r="AG10" s="178"/>
      <c r="AH10" s="178"/>
      <c r="AI10" s="182"/>
      <c r="AJ10" s="185"/>
      <c r="AK10" s="185"/>
      <c r="AL10" s="217" t="str">
        <f t="shared" ref="AL10:AL40" si="1">IF(OR(AND(BR10&lt;0.2,J$57="H"),BR10=0,AND(J$57&lt;&gt;"D",BF$56=0),CU10&gt;0,AI10="S",U$57="ano"),"",MIN(BT10,IF(BR10&lt;6.5,MIN(BR10,6),BR10-0.5)))</f>
        <v/>
      </c>
      <c r="AM10" s="217"/>
      <c r="AN10" s="217"/>
      <c r="AO10" s="217"/>
      <c r="AP10" s="217" t="str">
        <f t="shared" ref="AP10:AP40" si="2">IF(OR(BS10=0,AI10="S",CU10&gt;0,AND(J$57&lt;&gt;"D",BF$56=0)),"",IF(BS10&lt;6.5,MIN(BS10,6),IF(BS10&lt;13,MIN(BS10-0.5,12),IF(BS10&lt;19.5,MIN(BS10-1,18),IF(BS10&lt;26,MIN(BS10-1.5,24),BS10-2)))))</f>
        <v/>
      </c>
      <c r="AQ10" s="217"/>
      <c r="AR10" s="217"/>
      <c r="AS10" s="217"/>
      <c r="AT10" s="218" t="str">
        <f t="shared" ref="AT10:AT40" si="3">IF(OR(BQ10=0,BF$56=0,AI10="S",CU10&gt;0),"",IF(BQ10&lt;6.5,MIN(BQ10,6),IF(BQ10&lt;13,MIN(BQ10-0.5,12),IF(BQ10&lt;19.5,MIN(BQ10-1,18),IF(BQ10&lt;26,MIN(BQ10-1.5,24),BQ10-2)))))</f>
        <v/>
      </c>
      <c r="AU10" s="219"/>
      <c r="AV10" s="219"/>
      <c r="AW10" s="220"/>
      <c r="AX10" s="221"/>
      <c r="AY10" s="221"/>
      <c r="AZ10" s="221"/>
      <c r="BA10" s="214"/>
      <c r="BB10" s="222"/>
      <c r="BC10" s="221"/>
      <c r="BD10" s="221"/>
      <c r="BE10" s="214"/>
      <c r="BF10" s="178"/>
      <c r="BG10" s="178"/>
      <c r="BH10" s="178"/>
      <c r="BI10" s="179"/>
      <c r="BJ10" s="214" t="str">
        <f t="shared" ref="BJ10:BJ40" si="4">IF(AI10="S",IF(AND(BT10&gt;B$4,OR(AE10=B$4,AE10=0)),IF(BU10&gt;18,BO$44,IF(BU10&gt;12,BO$43,BO$42)),IF(AE10&gt;18,BO$44,IF(AE10&gt;12,BO$43,IF(BT10&gt;4.9,BO$42,"")))),IF(AND(BT10&gt;2.9,AH$55="ano"),BO$41,""))</f>
        <v/>
      </c>
      <c r="BK10" s="215"/>
      <c r="BL10" s="215"/>
      <c r="BM10" s="216"/>
      <c r="BN10" s="43"/>
      <c r="BO10" s="40" t="str">
        <f t="shared" ref="BO10:BO40" si="5">IF(AND(U10&gt;13.99,X10&lt;22.01,U10&lt;X10),BT10,IF(OR(AND(U10&lt;14.01,X10&gt;21.99),AND(U10&lt;14.01,U10&gt;X10),AND(X10&gt;21.99,U10&gt;X10)),7.5,IF(AND(OR(U10&gt;X10,U10&lt;14),X10&gt;20),MAX(X10-14.5,6),IF(AND(OR(U10&gt;X10,U10&lt;14),X10&gt;14),X10-14,IF(AND(U10&lt;16,OR(X10&gt;22,U10&gt;X10)),MAX(21.5-U10,6),IF(AND(U10&lt;22,OR(X10&gt;22,U10&gt;X10)),22-U10,""))))))</f>
        <v/>
      </c>
      <c r="BP10" s="40">
        <f t="shared" ref="BP10:BP40" si="6">IF(A10="Sv",IF(AT10="",0,MIN(AT10,B$4)),0)</f>
        <v>0</v>
      </c>
      <c r="BQ10" s="41">
        <f t="shared" ref="BQ10:BQ40" si="7">IF(OR(A10="Sv",A10="Ss",A10="Ns"),IF(U10&gt;X10,IF(OR(U$57&lt;&gt;"ano",U10&lt;21),24-U10,0),BU10)+IF(U9&gt;X9,IF(OR(U$57&lt;&gt;"ano",U9&lt;21),X9,BU9),0),0)</f>
        <v>0</v>
      </c>
      <c r="BR10" s="41">
        <f t="shared" ref="BR10:BR40" si="8">IF(OR(U10=" ",X10=" "),0,IF(U10&gt;X10,MAX(6-U10,0)+MIN(2,24-U10)+MAX(X10-22,0)+MIN(6,X10),IF(X10&lt;6,X10-U10,MAX(6-U10,0)+IF(U10&gt;22,X10-U10,MAX(X10-22,0)))))</f>
        <v>0</v>
      </c>
      <c r="BS10" s="41">
        <f t="shared" ref="BS10:BS40" si="9">IF(OR(LEFT(A10,1)="N",A10="So",A10="Ss"),IF(AND(U10&gt;X10,LEFT(A10,1)="N"),BU10-X10,BU10),IF(AND(U10&gt;X10,OR(A11="So",A11="Ss",A4="So",A4="Ss")),X10,0))</f>
        <v>0</v>
      </c>
      <c r="BT10" s="41">
        <f t="shared" ref="BT10:BT40" si="10">IF(BU10&lt;6.5,MIN(BU10,6),IF(BU10&lt;13,MIN(BU10-0.5,12),IF(BU10&lt;19.5,MIN(BU10-1,18),IF(BU10&lt;26,MIN(BU10-1.5,24),BU10-2))))</f>
        <v>0</v>
      </c>
      <c r="BU10" s="41">
        <f t="shared" ref="BU10:BU40" si="11">IF(OR(U10&gt;24,X10&gt;24,AE10&gt;24),0,IF(X10-U10&lt;0,X10-U10+24,X10-U10)-IF(AI10="P",AE10,0))</f>
        <v>0</v>
      </c>
      <c r="BV10" s="41">
        <f t="shared" ref="BV10:BV40" si="12">IF(AND(A10="Sv",AI10&lt;&gt;"N",AI10&lt;&gt;"X",BF$56&lt;&gt;0),1,0)</f>
        <v>0</v>
      </c>
      <c r="BW10" s="41">
        <f t="shared" ref="BW10:BW40" si="13">IF(AI10&lt;&gt;"D",0,IF(AE10&gt;0,AE10/B$4,1))</f>
        <v>0</v>
      </c>
      <c r="BX10" s="41">
        <f t="shared" ref="BX10:BX40" si="14">IF(AI10="L",IF(AE10=0,B$4,AE10),0)</f>
        <v>0</v>
      </c>
      <c r="BY10" s="41">
        <f t="shared" ref="BY10:BY40" si="15">IF(AND(AI10="N",BT10&lt;B$4,OR(A10="",A10="Sv")),IF(AE10=0,(B$4-BT10)/B$4,AE10/B$4),0)</f>
        <v>0</v>
      </c>
      <c r="BZ10" s="41">
        <f t="shared" ref="BZ10:BZ40" si="16">IF(AND(AI10="S",A10=""),IF(OR(AE10=0,AE10&gt;B$4),B$4,AE10),0)</f>
        <v>0</v>
      </c>
      <c r="CA10" s="41">
        <f t="shared" ref="CA10:CA40" si="17">IF(OR(AI10="A",AI10="E"),IF(AE10&gt;0,AE10/B$4,1),0)</f>
        <v>0</v>
      </c>
      <c r="CB10" s="41">
        <f t="shared" ref="CB10:CB40" si="18">IF(OR(AI10="O",AI10="60%",AI10="80%"),IF(AE10=0,B$4,AE10),0)</f>
        <v>0</v>
      </c>
      <c r="CC10" s="41">
        <f t="shared" ref="CC10:CC40" si="19">IF(AI10="X",IF(AE10&gt;0,AE10/B$4,1),0)</f>
        <v>0</v>
      </c>
      <c r="CD10" s="41">
        <f t="shared" ref="CD10:CD40" si="20">IF(AI10="O",CB10,0)+IF(AI10="60%",CB10*0.6,0)+IF(AI10="80%",CB10*0.8,0)</f>
        <v>0</v>
      </c>
      <c r="CE10" s="41">
        <f t="shared" ref="CE10:CE40" si="21">IF(J$57="H",IF(BF10&gt;24,1,IF(AND(MIN(BF10+0,B$4)+MIN(BT10,B$4)&gt;B$4,BT10&gt;5),1,0)),0)</f>
        <v>0</v>
      </c>
      <c r="CF10" s="41"/>
      <c r="CG10" s="41">
        <f t="shared" ref="CG10:CG40" si="22">IF(CJ10&gt;0,0,IF(AND(AI10="P",BU10&lt;0),1,0))</f>
        <v>0</v>
      </c>
      <c r="CH10" s="41">
        <f t="shared" ref="CH10:CH40" si="23">IF(OR(A10="",AI10="N",AI10="P",AI10="S",AND(A10="Sv",AI10="X")),0,IF(AND(AE10="",AI10=""),0,IF(A10="Sv",30,1)))</f>
        <v>0</v>
      </c>
      <c r="CI10" s="41">
        <f t="shared" ref="CI10:CI40" si="24">IF(OR(AI10="",AI10="D",AI10="L",AI10="N",AI10="S",AI10="V",AI10="P",AI10="A",AI10="E",AI10="O",AI10="X",AI10="60%",AI10="80%"),0,1)</f>
        <v>0</v>
      </c>
      <c r="CJ10" s="41">
        <f t="shared" ref="CJ10:CJ40" si="25">IF(X10=" ",1,IF(OR(U10&lt;0,U10&gt;24,X10&lt;0,X10&gt;24,AE10&lt;0,AE10&gt;24,AX10&lt;0,AND(AX10&gt;24,AX10&lt;&gt;""),BB10&lt;0,AND(BB10&gt;24,BB10&lt;&gt;""),BF10&lt;0,BF10&gt;24),1,0))</f>
        <v>0</v>
      </c>
      <c r="CK10" s="41">
        <f t="shared" ref="CK10:CK40" si="26">IF(CJ10&gt;0,0,IF(OR(U10&gt;24,X10&gt;24,AE10&gt;24,AND(AX10&gt;24,AX10&lt;&gt;""),AND(AX10&gt;24,AX10&lt;&gt;""),BF10&gt;24),1,U10*4-FLOOR(U10*4,1)+X10*4-FLOOR(X10*4,1)+AE10*4-FLOOR(AE10*4,1)+IF(AX10="",0,AX10*4-FLOOR(AX10*4,1))+IF(BB10="",0,BB10*4-FLOOR(BB10*4,1))+BF10*4-FLOOR(BF10*4,1)))</f>
        <v>0</v>
      </c>
      <c r="CL10" s="41">
        <f t="shared" ref="CL10:CL40" si="27">IF(AND(P$57&lt;2021,AI10="D",AE10&lt;&gt;B$4,AE10&lt;&gt;B$4/2,AE10&lt;&gt;0),1,0)</f>
        <v>0</v>
      </c>
      <c r="CM10" s="41">
        <f t="shared" ref="CM10:CM40" si="28">IF(AND(AI10="S",AE10&lt;5,AE10&lt;&gt;0),1,0)</f>
        <v>0</v>
      </c>
      <c r="CN10" s="41">
        <f t="shared" ref="CN10:CN40" si="29">IF(AND(AI10="S",BT10&lt;B$4,AE10&gt;BU10,AE10&lt;&gt;8,AE10&gt;0),1,0)</f>
        <v>0</v>
      </c>
      <c r="CO10" s="41">
        <f t="shared" ref="CO10:CO40" si="30">IF(CJ10&gt;0,0,IF(AND(AND(AI10&lt;&gt;"",AI10&lt;&gt;"P",AI10&lt;&gt;"S"),BT10+AE10&gt;B$4),1,0))</f>
        <v>0</v>
      </c>
      <c r="CP10" s="41">
        <f t="shared" ref="CP10:CP40" si="31">IF(AND(BT10&gt;0,AI10&lt;&gt;"",AI10&lt;&gt;"N",AI10&lt;&gt;"S",AI10&lt;&gt;"V",AE10=0),1,0)</f>
        <v>0</v>
      </c>
      <c r="CQ10" s="41"/>
      <c r="CR10" s="41">
        <f t="shared" ref="CR10:CR40" si="32">IF(AND(BJ10&lt;&gt;BO$41,BJ10&lt;&gt;BO$42,BJ10&lt;&gt;BO$43,BJ10&lt;&gt;BO$44,BJ10&lt;&gt;ROUND(BO$42*0.3,0),BJ10&lt;&gt;ROUND(BO$43*0.65,0),BJ10&lt;&gt;ROUND(BO$44*0.75,0),BJ10&lt;&gt;ROUND(BO$43*0.3,0),BJ10&lt;&gt;ROUND(BO$44*0.5,0),BJ10&lt;&gt;ROUND(BO$44*0.25,0),BJ10&lt;&gt;0,BJ10&lt;&gt;""),1,0)</f>
        <v>0</v>
      </c>
      <c r="CS10" s="41">
        <f t="shared" ref="CS10:CS40" si="33">IF(J$57="H",IF(OR(A10="",AX10="",AX10=0),0,1),0)</f>
        <v>0</v>
      </c>
      <c r="CT10" s="41">
        <f t="shared" ref="CT10:CT40" si="34">IF(J$57="H",IF(OR(A10&lt;&gt;"",BB10="",BB10=0),0,1),0)</f>
        <v>0</v>
      </c>
      <c r="CU10" s="41">
        <f t="shared" ref="CU10:CU40" si="35">IF(OR(AND(U10&lt;&gt;"",X10=""),AND(U10="",X10&lt;&gt;"")),1,0)</f>
        <v>0</v>
      </c>
      <c r="CV10" s="41">
        <f t="shared" ref="CV10:CV40" si="36">IF(OR(BJ10&lt;&gt;BO$41,BJ10=""),0,BJ10)</f>
        <v>0</v>
      </c>
    </row>
    <row r="11" spans="1:100" s="12" customFormat="1" ht="15.75" customHeight="1" x14ac:dyDescent="0.2">
      <c r="A11" s="44"/>
      <c r="B11" s="180" t="str">
        <f>IF(SUM(CE11:CF11)&gt;0," chy","2.")</f>
        <v>2.</v>
      </c>
      <c r="C11" s="181"/>
      <c r="D11" s="182"/>
      <c r="E11" s="183"/>
      <c r="F11" s="183"/>
      <c r="G11" s="183"/>
      <c r="H11" s="183"/>
      <c r="I11" s="183"/>
      <c r="J11" s="183"/>
      <c r="K11" s="184"/>
      <c r="L11" s="182"/>
      <c r="M11" s="185"/>
      <c r="N11" s="185"/>
      <c r="O11" s="185"/>
      <c r="P11" s="185"/>
      <c r="Q11" s="185"/>
      <c r="R11" s="185"/>
      <c r="S11" s="185"/>
      <c r="T11" s="186"/>
      <c r="U11" s="187"/>
      <c r="V11" s="188"/>
      <c r="W11" s="189"/>
      <c r="X11" s="187"/>
      <c r="Y11" s="190"/>
      <c r="Z11" s="191"/>
      <c r="AA11" s="192" t="str">
        <f t="shared" si="0"/>
        <v/>
      </c>
      <c r="AB11" s="193"/>
      <c r="AC11" s="193"/>
      <c r="AD11" s="194"/>
      <c r="AE11" s="178"/>
      <c r="AF11" s="178"/>
      <c r="AG11" s="178"/>
      <c r="AH11" s="178"/>
      <c r="AI11" s="182"/>
      <c r="AJ11" s="185"/>
      <c r="AK11" s="185"/>
      <c r="AL11" s="217" t="str">
        <f t="shared" si="1"/>
        <v/>
      </c>
      <c r="AM11" s="217"/>
      <c r="AN11" s="217"/>
      <c r="AO11" s="217"/>
      <c r="AP11" s="217" t="str">
        <f t="shared" si="2"/>
        <v/>
      </c>
      <c r="AQ11" s="217"/>
      <c r="AR11" s="217"/>
      <c r="AS11" s="217"/>
      <c r="AT11" s="218" t="str">
        <f t="shared" si="3"/>
        <v/>
      </c>
      <c r="AU11" s="219"/>
      <c r="AV11" s="219"/>
      <c r="AW11" s="220"/>
      <c r="AX11" s="221"/>
      <c r="AY11" s="221"/>
      <c r="AZ11" s="221"/>
      <c r="BA11" s="214"/>
      <c r="BB11" s="222"/>
      <c r="BC11" s="221"/>
      <c r="BD11" s="221"/>
      <c r="BE11" s="214"/>
      <c r="BF11" s="178"/>
      <c r="BG11" s="178"/>
      <c r="BH11" s="178"/>
      <c r="BI11" s="179"/>
      <c r="BJ11" s="214" t="str">
        <f t="shared" si="4"/>
        <v/>
      </c>
      <c r="BK11" s="215"/>
      <c r="BL11" s="215"/>
      <c r="BM11" s="216"/>
      <c r="BN11" s="43"/>
      <c r="BO11" s="40" t="str">
        <f t="shared" si="5"/>
        <v/>
      </c>
      <c r="BP11" s="40">
        <f t="shared" si="6"/>
        <v>0</v>
      </c>
      <c r="BQ11" s="41">
        <f t="shared" si="7"/>
        <v>0</v>
      </c>
      <c r="BR11" s="41">
        <f t="shared" si="8"/>
        <v>0</v>
      </c>
      <c r="BS11" s="41">
        <f t="shared" si="9"/>
        <v>0</v>
      </c>
      <c r="BT11" s="41">
        <f t="shared" si="10"/>
        <v>0</v>
      </c>
      <c r="BU11" s="41">
        <f t="shared" si="11"/>
        <v>0</v>
      </c>
      <c r="BV11" s="41">
        <f t="shared" si="12"/>
        <v>0</v>
      </c>
      <c r="BW11" s="41">
        <f t="shared" si="13"/>
        <v>0</v>
      </c>
      <c r="BX11" s="41">
        <f t="shared" si="14"/>
        <v>0</v>
      </c>
      <c r="BY11" s="41">
        <f t="shared" si="15"/>
        <v>0</v>
      </c>
      <c r="BZ11" s="41">
        <f t="shared" si="16"/>
        <v>0</v>
      </c>
      <c r="CA11" s="41">
        <f t="shared" si="17"/>
        <v>0</v>
      </c>
      <c r="CB11" s="41">
        <f t="shared" si="18"/>
        <v>0</v>
      </c>
      <c r="CC11" s="41">
        <f t="shared" si="19"/>
        <v>0</v>
      </c>
      <c r="CD11" s="41">
        <f t="shared" si="20"/>
        <v>0</v>
      </c>
      <c r="CE11" s="41">
        <f t="shared" si="21"/>
        <v>0</v>
      </c>
      <c r="CF11" s="41"/>
      <c r="CG11" s="41">
        <f t="shared" si="22"/>
        <v>0</v>
      </c>
      <c r="CH11" s="41">
        <f t="shared" si="23"/>
        <v>0</v>
      </c>
      <c r="CI11" s="41">
        <f t="shared" si="24"/>
        <v>0</v>
      </c>
      <c r="CJ11" s="41">
        <f t="shared" si="25"/>
        <v>0</v>
      </c>
      <c r="CK11" s="41">
        <f t="shared" si="26"/>
        <v>0</v>
      </c>
      <c r="CL11" s="41">
        <f t="shared" si="27"/>
        <v>0</v>
      </c>
      <c r="CM11" s="41">
        <f t="shared" si="28"/>
        <v>0</v>
      </c>
      <c r="CN11" s="41">
        <f t="shared" si="29"/>
        <v>0</v>
      </c>
      <c r="CO11" s="41">
        <f t="shared" si="30"/>
        <v>0</v>
      </c>
      <c r="CP11" s="41">
        <f t="shared" si="31"/>
        <v>0</v>
      </c>
      <c r="CQ11" s="41"/>
      <c r="CR11" s="41">
        <f t="shared" si="32"/>
        <v>0</v>
      </c>
      <c r="CS11" s="41">
        <f t="shared" si="33"/>
        <v>0</v>
      </c>
      <c r="CT11" s="41">
        <f t="shared" si="34"/>
        <v>0</v>
      </c>
      <c r="CU11" s="41">
        <f t="shared" si="35"/>
        <v>0</v>
      </c>
      <c r="CV11" s="41">
        <f t="shared" si="36"/>
        <v>0</v>
      </c>
    </row>
    <row r="12" spans="1:100" s="12" customFormat="1" ht="15.75" customHeight="1" x14ac:dyDescent="0.2">
      <c r="A12" s="44"/>
      <c r="B12" s="180" t="str">
        <f>IF(SUM(CE12:CF12)&gt;0," chy","3.")</f>
        <v>3.</v>
      </c>
      <c r="C12" s="181"/>
      <c r="D12" s="182"/>
      <c r="E12" s="183"/>
      <c r="F12" s="183"/>
      <c r="G12" s="183"/>
      <c r="H12" s="183"/>
      <c r="I12" s="183"/>
      <c r="J12" s="183"/>
      <c r="K12" s="184"/>
      <c r="L12" s="182"/>
      <c r="M12" s="185"/>
      <c r="N12" s="185"/>
      <c r="O12" s="185"/>
      <c r="P12" s="185"/>
      <c r="Q12" s="185"/>
      <c r="R12" s="185"/>
      <c r="S12" s="185"/>
      <c r="T12" s="186"/>
      <c r="U12" s="187"/>
      <c r="V12" s="188"/>
      <c r="W12" s="189"/>
      <c r="X12" s="187"/>
      <c r="Y12" s="190"/>
      <c r="Z12" s="191"/>
      <c r="AA12" s="192" t="str">
        <f t="shared" si="0"/>
        <v/>
      </c>
      <c r="AB12" s="193"/>
      <c r="AC12" s="193"/>
      <c r="AD12" s="194"/>
      <c r="AE12" s="178"/>
      <c r="AF12" s="178"/>
      <c r="AG12" s="178"/>
      <c r="AH12" s="178"/>
      <c r="AI12" s="182"/>
      <c r="AJ12" s="185"/>
      <c r="AK12" s="185"/>
      <c r="AL12" s="217" t="str">
        <f t="shared" si="1"/>
        <v/>
      </c>
      <c r="AM12" s="217"/>
      <c r="AN12" s="217"/>
      <c r="AO12" s="217"/>
      <c r="AP12" s="217" t="str">
        <f t="shared" si="2"/>
        <v/>
      </c>
      <c r="AQ12" s="217"/>
      <c r="AR12" s="217"/>
      <c r="AS12" s="217"/>
      <c r="AT12" s="218" t="str">
        <f t="shared" si="3"/>
        <v/>
      </c>
      <c r="AU12" s="219"/>
      <c r="AV12" s="219"/>
      <c r="AW12" s="220"/>
      <c r="AX12" s="221"/>
      <c r="AY12" s="221"/>
      <c r="AZ12" s="221"/>
      <c r="BA12" s="214"/>
      <c r="BB12" s="222"/>
      <c r="BC12" s="221"/>
      <c r="BD12" s="221"/>
      <c r="BE12" s="214"/>
      <c r="BF12" s="178"/>
      <c r="BG12" s="178"/>
      <c r="BH12" s="178"/>
      <c r="BI12" s="179"/>
      <c r="BJ12" s="214" t="str">
        <f t="shared" si="4"/>
        <v/>
      </c>
      <c r="BK12" s="215"/>
      <c r="BL12" s="215"/>
      <c r="BM12" s="216"/>
      <c r="BN12" s="43"/>
      <c r="BO12" s="40" t="str">
        <f t="shared" si="5"/>
        <v/>
      </c>
      <c r="BP12" s="40">
        <f t="shared" si="6"/>
        <v>0</v>
      </c>
      <c r="BQ12" s="41">
        <f t="shared" si="7"/>
        <v>0</v>
      </c>
      <c r="BR12" s="41">
        <f t="shared" si="8"/>
        <v>0</v>
      </c>
      <c r="BS12" s="41">
        <f t="shared" si="9"/>
        <v>0</v>
      </c>
      <c r="BT12" s="41">
        <f t="shared" si="10"/>
        <v>0</v>
      </c>
      <c r="BU12" s="41">
        <f t="shared" si="11"/>
        <v>0</v>
      </c>
      <c r="BV12" s="41">
        <f t="shared" si="12"/>
        <v>0</v>
      </c>
      <c r="BW12" s="41">
        <f t="shared" si="13"/>
        <v>0</v>
      </c>
      <c r="BX12" s="41">
        <f t="shared" si="14"/>
        <v>0</v>
      </c>
      <c r="BY12" s="41">
        <f t="shared" si="15"/>
        <v>0</v>
      </c>
      <c r="BZ12" s="41">
        <f t="shared" si="16"/>
        <v>0</v>
      </c>
      <c r="CA12" s="41">
        <f t="shared" si="17"/>
        <v>0</v>
      </c>
      <c r="CB12" s="41">
        <f t="shared" si="18"/>
        <v>0</v>
      </c>
      <c r="CC12" s="41">
        <f t="shared" si="19"/>
        <v>0</v>
      </c>
      <c r="CD12" s="41">
        <f t="shared" si="20"/>
        <v>0</v>
      </c>
      <c r="CE12" s="41">
        <f t="shared" si="21"/>
        <v>0</v>
      </c>
      <c r="CF12" s="41"/>
      <c r="CG12" s="41">
        <f t="shared" si="22"/>
        <v>0</v>
      </c>
      <c r="CH12" s="41">
        <f t="shared" si="23"/>
        <v>0</v>
      </c>
      <c r="CI12" s="41">
        <f t="shared" si="24"/>
        <v>0</v>
      </c>
      <c r="CJ12" s="41">
        <f t="shared" si="25"/>
        <v>0</v>
      </c>
      <c r="CK12" s="41">
        <f t="shared" si="26"/>
        <v>0</v>
      </c>
      <c r="CL12" s="41">
        <f t="shared" si="27"/>
        <v>0</v>
      </c>
      <c r="CM12" s="41">
        <f t="shared" si="28"/>
        <v>0</v>
      </c>
      <c r="CN12" s="41">
        <f t="shared" si="29"/>
        <v>0</v>
      </c>
      <c r="CO12" s="41">
        <f t="shared" si="30"/>
        <v>0</v>
      </c>
      <c r="CP12" s="41">
        <f t="shared" si="31"/>
        <v>0</v>
      </c>
      <c r="CQ12" s="41"/>
      <c r="CR12" s="41">
        <f t="shared" si="32"/>
        <v>0</v>
      </c>
      <c r="CS12" s="41">
        <f t="shared" si="33"/>
        <v>0</v>
      </c>
      <c r="CT12" s="41">
        <f t="shared" si="34"/>
        <v>0</v>
      </c>
      <c r="CU12" s="41">
        <f t="shared" si="35"/>
        <v>0</v>
      </c>
      <c r="CV12" s="41">
        <f t="shared" si="36"/>
        <v>0</v>
      </c>
    </row>
    <row r="13" spans="1:100" s="12" customFormat="1" ht="15.75" customHeight="1" x14ac:dyDescent="0.2">
      <c r="A13" s="44"/>
      <c r="B13" s="180" t="str">
        <f>IF(SUM(CE13:CF13)&gt;0," chy","4.")</f>
        <v>4.</v>
      </c>
      <c r="C13" s="181"/>
      <c r="D13" s="182"/>
      <c r="E13" s="183"/>
      <c r="F13" s="183"/>
      <c r="G13" s="183"/>
      <c r="H13" s="183"/>
      <c r="I13" s="183"/>
      <c r="J13" s="183"/>
      <c r="K13" s="184"/>
      <c r="L13" s="182"/>
      <c r="M13" s="185"/>
      <c r="N13" s="185"/>
      <c r="O13" s="185"/>
      <c r="P13" s="185"/>
      <c r="Q13" s="185"/>
      <c r="R13" s="185"/>
      <c r="S13" s="185"/>
      <c r="T13" s="186"/>
      <c r="U13" s="187"/>
      <c r="V13" s="188"/>
      <c r="W13" s="189"/>
      <c r="X13" s="187"/>
      <c r="Y13" s="190"/>
      <c r="Z13" s="191"/>
      <c r="AA13" s="192" t="str">
        <f t="shared" si="0"/>
        <v/>
      </c>
      <c r="AB13" s="193"/>
      <c r="AC13" s="193"/>
      <c r="AD13" s="194"/>
      <c r="AE13" s="178"/>
      <c r="AF13" s="178"/>
      <c r="AG13" s="178"/>
      <c r="AH13" s="178"/>
      <c r="AI13" s="182"/>
      <c r="AJ13" s="185"/>
      <c r="AK13" s="185"/>
      <c r="AL13" s="217" t="str">
        <f t="shared" si="1"/>
        <v/>
      </c>
      <c r="AM13" s="217"/>
      <c r="AN13" s="217"/>
      <c r="AO13" s="217"/>
      <c r="AP13" s="217" t="str">
        <f t="shared" si="2"/>
        <v/>
      </c>
      <c r="AQ13" s="217"/>
      <c r="AR13" s="217"/>
      <c r="AS13" s="217"/>
      <c r="AT13" s="218" t="str">
        <f t="shared" si="3"/>
        <v/>
      </c>
      <c r="AU13" s="219"/>
      <c r="AV13" s="219"/>
      <c r="AW13" s="220"/>
      <c r="AX13" s="221"/>
      <c r="AY13" s="221"/>
      <c r="AZ13" s="221"/>
      <c r="BA13" s="214"/>
      <c r="BB13" s="222"/>
      <c r="BC13" s="221"/>
      <c r="BD13" s="221"/>
      <c r="BE13" s="214"/>
      <c r="BF13" s="178"/>
      <c r="BG13" s="178"/>
      <c r="BH13" s="178"/>
      <c r="BI13" s="179"/>
      <c r="BJ13" s="214" t="str">
        <f t="shared" si="4"/>
        <v/>
      </c>
      <c r="BK13" s="215"/>
      <c r="BL13" s="215"/>
      <c r="BM13" s="216"/>
      <c r="BN13" s="43"/>
      <c r="BO13" s="40" t="str">
        <f t="shared" si="5"/>
        <v/>
      </c>
      <c r="BP13" s="40">
        <f t="shared" si="6"/>
        <v>0</v>
      </c>
      <c r="BQ13" s="41">
        <f t="shared" si="7"/>
        <v>0</v>
      </c>
      <c r="BR13" s="41">
        <f t="shared" si="8"/>
        <v>0</v>
      </c>
      <c r="BS13" s="41">
        <f t="shared" si="9"/>
        <v>0</v>
      </c>
      <c r="BT13" s="41">
        <f t="shared" si="10"/>
        <v>0</v>
      </c>
      <c r="BU13" s="41">
        <f t="shared" si="11"/>
        <v>0</v>
      </c>
      <c r="BV13" s="41">
        <f t="shared" si="12"/>
        <v>0</v>
      </c>
      <c r="BW13" s="41">
        <f t="shared" si="13"/>
        <v>0</v>
      </c>
      <c r="BX13" s="41">
        <f t="shared" si="14"/>
        <v>0</v>
      </c>
      <c r="BY13" s="41">
        <f t="shared" si="15"/>
        <v>0</v>
      </c>
      <c r="BZ13" s="41">
        <f t="shared" si="16"/>
        <v>0</v>
      </c>
      <c r="CA13" s="41">
        <f t="shared" si="17"/>
        <v>0</v>
      </c>
      <c r="CB13" s="41">
        <f t="shared" si="18"/>
        <v>0</v>
      </c>
      <c r="CC13" s="41">
        <f t="shared" si="19"/>
        <v>0</v>
      </c>
      <c r="CD13" s="41">
        <f t="shared" si="20"/>
        <v>0</v>
      </c>
      <c r="CE13" s="41">
        <f t="shared" si="21"/>
        <v>0</v>
      </c>
      <c r="CF13" s="41"/>
      <c r="CG13" s="41">
        <f t="shared" si="22"/>
        <v>0</v>
      </c>
      <c r="CH13" s="41">
        <f t="shared" si="23"/>
        <v>0</v>
      </c>
      <c r="CI13" s="41">
        <f t="shared" si="24"/>
        <v>0</v>
      </c>
      <c r="CJ13" s="41">
        <f t="shared" si="25"/>
        <v>0</v>
      </c>
      <c r="CK13" s="41">
        <f t="shared" si="26"/>
        <v>0</v>
      </c>
      <c r="CL13" s="41">
        <f t="shared" si="27"/>
        <v>0</v>
      </c>
      <c r="CM13" s="41">
        <f t="shared" si="28"/>
        <v>0</v>
      </c>
      <c r="CN13" s="41">
        <f t="shared" si="29"/>
        <v>0</v>
      </c>
      <c r="CO13" s="41">
        <f t="shared" si="30"/>
        <v>0</v>
      </c>
      <c r="CP13" s="41">
        <f t="shared" si="31"/>
        <v>0</v>
      </c>
      <c r="CQ13" s="41"/>
      <c r="CR13" s="41">
        <f t="shared" si="32"/>
        <v>0</v>
      </c>
      <c r="CS13" s="41">
        <f t="shared" si="33"/>
        <v>0</v>
      </c>
      <c r="CT13" s="41">
        <f t="shared" si="34"/>
        <v>0</v>
      </c>
      <c r="CU13" s="41">
        <f t="shared" si="35"/>
        <v>0</v>
      </c>
      <c r="CV13" s="41">
        <f t="shared" si="36"/>
        <v>0</v>
      </c>
    </row>
    <row r="14" spans="1:100" s="12" customFormat="1" ht="15.75" customHeight="1" x14ac:dyDescent="0.2">
      <c r="A14" s="44"/>
      <c r="B14" s="180" t="str">
        <f>IF(SUM(CE14:CF14)&gt;0," chy","5.")</f>
        <v>5.</v>
      </c>
      <c r="C14" s="181"/>
      <c r="D14" s="182"/>
      <c r="E14" s="183"/>
      <c r="F14" s="183"/>
      <c r="G14" s="183"/>
      <c r="H14" s="183"/>
      <c r="I14" s="183"/>
      <c r="J14" s="183"/>
      <c r="K14" s="184"/>
      <c r="L14" s="182"/>
      <c r="M14" s="185"/>
      <c r="N14" s="185"/>
      <c r="O14" s="185"/>
      <c r="P14" s="185"/>
      <c r="Q14" s="185"/>
      <c r="R14" s="185"/>
      <c r="S14" s="185"/>
      <c r="T14" s="186"/>
      <c r="U14" s="187"/>
      <c r="V14" s="188"/>
      <c r="W14" s="189"/>
      <c r="X14" s="187"/>
      <c r="Y14" s="190"/>
      <c r="Z14" s="191"/>
      <c r="AA14" s="192" t="str">
        <f t="shared" si="0"/>
        <v/>
      </c>
      <c r="AB14" s="193"/>
      <c r="AC14" s="193"/>
      <c r="AD14" s="194"/>
      <c r="AE14" s="178"/>
      <c r="AF14" s="178"/>
      <c r="AG14" s="178"/>
      <c r="AH14" s="178"/>
      <c r="AI14" s="182"/>
      <c r="AJ14" s="185"/>
      <c r="AK14" s="185"/>
      <c r="AL14" s="217" t="str">
        <f t="shared" si="1"/>
        <v/>
      </c>
      <c r="AM14" s="217"/>
      <c r="AN14" s="217"/>
      <c r="AO14" s="217"/>
      <c r="AP14" s="217" t="str">
        <f t="shared" si="2"/>
        <v/>
      </c>
      <c r="AQ14" s="217"/>
      <c r="AR14" s="217"/>
      <c r="AS14" s="217"/>
      <c r="AT14" s="218" t="str">
        <f t="shared" si="3"/>
        <v/>
      </c>
      <c r="AU14" s="219"/>
      <c r="AV14" s="219"/>
      <c r="AW14" s="220"/>
      <c r="AX14" s="221"/>
      <c r="AY14" s="221"/>
      <c r="AZ14" s="221"/>
      <c r="BA14" s="214"/>
      <c r="BB14" s="222"/>
      <c r="BC14" s="221"/>
      <c r="BD14" s="221"/>
      <c r="BE14" s="214"/>
      <c r="BF14" s="178"/>
      <c r="BG14" s="178"/>
      <c r="BH14" s="178"/>
      <c r="BI14" s="179"/>
      <c r="BJ14" s="214" t="str">
        <f t="shared" si="4"/>
        <v/>
      </c>
      <c r="BK14" s="215"/>
      <c r="BL14" s="215"/>
      <c r="BM14" s="216"/>
      <c r="BN14" s="43"/>
      <c r="BO14" s="40" t="str">
        <f t="shared" si="5"/>
        <v/>
      </c>
      <c r="BP14" s="40">
        <f t="shared" si="6"/>
        <v>0</v>
      </c>
      <c r="BQ14" s="41">
        <f t="shared" si="7"/>
        <v>0</v>
      </c>
      <c r="BR14" s="41">
        <f t="shared" si="8"/>
        <v>0</v>
      </c>
      <c r="BS14" s="41">
        <f t="shared" si="9"/>
        <v>0</v>
      </c>
      <c r="BT14" s="41">
        <f t="shared" si="10"/>
        <v>0</v>
      </c>
      <c r="BU14" s="41">
        <f t="shared" si="11"/>
        <v>0</v>
      </c>
      <c r="BV14" s="41">
        <f t="shared" si="12"/>
        <v>0</v>
      </c>
      <c r="BW14" s="41">
        <f t="shared" si="13"/>
        <v>0</v>
      </c>
      <c r="BX14" s="41">
        <f t="shared" si="14"/>
        <v>0</v>
      </c>
      <c r="BY14" s="41">
        <f t="shared" si="15"/>
        <v>0</v>
      </c>
      <c r="BZ14" s="41">
        <f t="shared" si="16"/>
        <v>0</v>
      </c>
      <c r="CA14" s="41">
        <f t="shared" si="17"/>
        <v>0</v>
      </c>
      <c r="CB14" s="41">
        <f t="shared" si="18"/>
        <v>0</v>
      </c>
      <c r="CC14" s="41">
        <f t="shared" si="19"/>
        <v>0</v>
      </c>
      <c r="CD14" s="41">
        <f t="shared" si="20"/>
        <v>0</v>
      </c>
      <c r="CE14" s="41">
        <f t="shared" si="21"/>
        <v>0</v>
      </c>
      <c r="CF14" s="41"/>
      <c r="CG14" s="41">
        <f t="shared" si="22"/>
        <v>0</v>
      </c>
      <c r="CH14" s="41">
        <f t="shared" si="23"/>
        <v>0</v>
      </c>
      <c r="CI14" s="41">
        <f t="shared" si="24"/>
        <v>0</v>
      </c>
      <c r="CJ14" s="41">
        <f t="shared" si="25"/>
        <v>0</v>
      </c>
      <c r="CK14" s="41">
        <f t="shared" si="26"/>
        <v>0</v>
      </c>
      <c r="CL14" s="41">
        <f t="shared" si="27"/>
        <v>0</v>
      </c>
      <c r="CM14" s="41">
        <f t="shared" si="28"/>
        <v>0</v>
      </c>
      <c r="CN14" s="41">
        <f t="shared" si="29"/>
        <v>0</v>
      </c>
      <c r="CO14" s="41">
        <f t="shared" si="30"/>
        <v>0</v>
      </c>
      <c r="CP14" s="41">
        <f t="shared" si="31"/>
        <v>0</v>
      </c>
      <c r="CQ14" s="41"/>
      <c r="CR14" s="41">
        <f t="shared" si="32"/>
        <v>0</v>
      </c>
      <c r="CS14" s="41">
        <f t="shared" si="33"/>
        <v>0</v>
      </c>
      <c r="CT14" s="41">
        <f t="shared" si="34"/>
        <v>0</v>
      </c>
      <c r="CU14" s="41">
        <f t="shared" si="35"/>
        <v>0</v>
      </c>
      <c r="CV14" s="41">
        <f t="shared" si="36"/>
        <v>0</v>
      </c>
    </row>
    <row r="15" spans="1:100" s="12" customFormat="1" ht="15.75" customHeight="1" x14ac:dyDescent="0.2">
      <c r="A15" s="44"/>
      <c r="B15" s="180" t="str">
        <f>IF(SUM(CE15:CF15)&gt;0," chy","6.")</f>
        <v>6.</v>
      </c>
      <c r="C15" s="181"/>
      <c r="D15" s="182"/>
      <c r="E15" s="183"/>
      <c r="F15" s="183"/>
      <c r="G15" s="183"/>
      <c r="H15" s="183"/>
      <c r="I15" s="183"/>
      <c r="J15" s="183"/>
      <c r="K15" s="184"/>
      <c r="L15" s="182"/>
      <c r="M15" s="185"/>
      <c r="N15" s="185"/>
      <c r="O15" s="185"/>
      <c r="P15" s="185"/>
      <c r="Q15" s="185"/>
      <c r="R15" s="185"/>
      <c r="S15" s="185"/>
      <c r="T15" s="186"/>
      <c r="U15" s="187"/>
      <c r="V15" s="188"/>
      <c r="W15" s="189"/>
      <c r="X15" s="187"/>
      <c r="Y15" s="190"/>
      <c r="Z15" s="191"/>
      <c r="AA15" s="192" t="str">
        <f t="shared" si="0"/>
        <v/>
      </c>
      <c r="AB15" s="193"/>
      <c r="AC15" s="193"/>
      <c r="AD15" s="194"/>
      <c r="AE15" s="178"/>
      <c r="AF15" s="178"/>
      <c r="AG15" s="178"/>
      <c r="AH15" s="178"/>
      <c r="AI15" s="182"/>
      <c r="AJ15" s="185"/>
      <c r="AK15" s="185"/>
      <c r="AL15" s="217" t="str">
        <f t="shared" si="1"/>
        <v/>
      </c>
      <c r="AM15" s="217"/>
      <c r="AN15" s="217"/>
      <c r="AO15" s="217"/>
      <c r="AP15" s="217" t="str">
        <f t="shared" si="2"/>
        <v/>
      </c>
      <c r="AQ15" s="217"/>
      <c r="AR15" s="217"/>
      <c r="AS15" s="217"/>
      <c r="AT15" s="218" t="str">
        <f t="shared" si="3"/>
        <v/>
      </c>
      <c r="AU15" s="219"/>
      <c r="AV15" s="219"/>
      <c r="AW15" s="220"/>
      <c r="AX15" s="221"/>
      <c r="AY15" s="221"/>
      <c r="AZ15" s="221"/>
      <c r="BA15" s="214"/>
      <c r="BB15" s="222"/>
      <c r="BC15" s="221"/>
      <c r="BD15" s="221"/>
      <c r="BE15" s="214"/>
      <c r="BF15" s="178"/>
      <c r="BG15" s="178"/>
      <c r="BH15" s="178"/>
      <c r="BI15" s="179"/>
      <c r="BJ15" s="214" t="str">
        <f t="shared" si="4"/>
        <v/>
      </c>
      <c r="BK15" s="215"/>
      <c r="BL15" s="215"/>
      <c r="BM15" s="216"/>
      <c r="BN15" s="43"/>
      <c r="BO15" s="40" t="str">
        <f t="shared" si="5"/>
        <v/>
      </c>
      <c r="BP15" s="40">
        <f t="shared" si="6"/>
        <v>0</v>
      </c>
      <c r="BQ15" s="41">
        <f t="shared" si="7"/>
        <v>0</v>
      </c>
      <c r="BR15" s="41">
        <f t="shared" si="8"/>
        <v>0</v>
      </c>
      <c r="BS15" s="41">
        <f t="shared" si="9"/>
        <v>0</v>
      </c>
      <c r="BT15" s="41">
        <f t="shared" si="10"/>
        <v>0</v>
      </c>
      <c r="BU15" s="41">
        <f t="shared" si="11"/>
        <v>0</v>
      </c>
      <c r="BV15" s="41">
        <f t="shared" si="12"/>
        <v>0</v>
      </c>
      <c r="BW15" s="41">
        <f t="shared" si="13"/>
        <v>0</v>
      </c>
      <c r="BX15" s="41">
        <f t="shared" si="14"/>
        <v>0</v>
      </c>
      <c r="BY15" s="41">
        <f t="shared" si="15"/>
        <v>0</v>
      </c>
      <c r="BZ15" s="41">
        <f t="shared" si="16"/>
        <v>0</v>
      </c>
      <c r="CA15" s="41">
        <f t="shared" si="17"/>
        <v>0</v>
      </c>
      <c r="CB15" s="41">
        <f t="shared" si="18"/>
        <v>0</v>
      </c>
      <c r="CC15" s="41">
        <f t="shared" si="19"/>
        <v>0</v>
      </c>
      <c r="CD15" s="41">
        <f t="shared" si="20"/>
        <v>0</v>
      </c>
      <c r="CE15" s="41">
        <f t="shared" si="21"/>
        <v>0</v>
      </c>
      <c r="CF15" s="41"/>
      <c r="CG15" s="41">
        <f t="shared" si="22"/>
        <v>0</v>
      </c>
      <c r="CH15" s="41">
        <f t="shared" si="23"/>
        <v>0</v>
      </c>
      <c r="CI15" s="41">
        <f t="shared" si="24"/>
        <v>0</v>
      </c>
      <c r="CJ15" s="41">
        <f t="shared" si="25"/>
        <v>0</v>
      </c>
      <c r="CK15" s="41">
        <f t="shared" si="26"/>
        <v>0</v>
      </c>
      <c r="CL15" s="41">
        <f t="shared" si="27"/>
        <v>0</v>
      </c>
      <c r="CM15" s="41">
        <f t="shared" si="28"/>
        <v>0</v>
      </c>
      <c r="CN15" s="41">
        <f t="shared" si="29"/>
        <v>0</v>
      </c>
      <c r="CO15" s="41">
        <f t="shared" si="30"/>
        <v>0</v>
      </c>
      <c r="CP15" s="41">
        <f t="shared" si="31"/>
        <v>0</v>
      </c>
      <c r="CQ15" s="41"/>
      <c r="CR15" s="41">
        <f t="shared" si="32"/>
        <v>0</v>
      </c>
      <c r="CS15" s="41">
        <f t="shared" si="33"/>
        <v>0</v>
      </c>
      <c r="CT15" s="41">
        <f t="shared" si="34"/>
        <v>0</v>
      </c>
      <c r="CU15" s="41">
        <f t="shared" si="35"/>
        <v>0</v>
      </c>
      <c r="CV15" s="41">
        <f t="shared" si="36"/>
        <v>0</v>
      </c>
    </row>
    <row r="16" spans="1:100" s="12" customFormat="1" ht="15.75" customHeight="1" x14ac:dyDescent="0.2">
      <c r="A16" s="42" t="s">
        <v>83</v>
      </c>
      <c r="B16" s="180" t="str">
        <f>IF(SUM(CE16:CF16)&gt;0," chy","7.")</f>
        <v>7.</v>
      </c>
      <c r="C16" s="181"/>
      <c r="D16" s="182"/>
      <c r="E16" s="183"/>
      <c r="F16" s="183"/>
      <c r="G16" s="183"/>
      <c r="H16" s="183"/>
      <c r="I16" s="183"/>
      <c r="J16" s="183"/>
      <c r="K16" s="184"/>
      <c r="L16" s="182"/>
      <c r="M16" s="185"/>
      <c r="N16" s="185"/>
      <c r="O16" s="185"/>
      <c r="P16" s="185"/>
      <c r="Q16" s="185"/>
      <c r="R16" s="185"/>
      <c r="S16" s="185"/>
      <c r="T16" s="186"/>
      <c r="U16" s="187"/>
      <c r="V16" s="188"/>
      <c r="W16" s="189"/>
      <c r="X16" s="187"/>
      <c r="Y16" s="190"/>
      <c r="Z16" s="191"/>
      <c r="AA16" s="192" t="str">
        <f t="shared" si="0"/>
        <v/>
      </c>
      <c r="AB16" s="193"/>
      <c r="AC16" s="193"/>
      <c r="AD16" s="194"/>
      <c r="AE16" s="178"/>
      <c r="AF16" s="178"/>
      <c r="AG16" s="178"/>
      <c r="AH16" s="178"/>
      <c r="AI16" s="182"/>
      <c r="AJ16" s="185"/>
      <c r="AK16" s="185"/>
      <c r="AL16" s="217" t="str">
        <f t="shared" si="1"/>
        <v/>
      </c>
      <c r="AM16" s="217"/>
      <c r="AN16" s="217"/>
      <c r="AO16" s="217"/>
      <c r="AP16" s="217" t="str">
        <f t="shared" si="2"/>
        <v/>
      </c>
      <c r="AQ16" s="217"/>
      <c r="AR16" s="217"/>
      <c r="AS16" s="217"/>
      <c r="AT16" s="218" t="str">
        <f t="shared" si="3"/>
        <v/>
      </c>
      <c r="AU16" s="219"/>
      <c r="AV16" s="219"/>
      <c r="AW16" s="220"/>
      <c r="AX16" s="221"/>
      <c r="AY16" s="221"/>
      <c r="AZ16" s="221"/>
      <c r="BA16" s="214"/>
      <c r="BB16" s="222"/>
      <c r="BC16" s="221"/>
      <c r="BD16" s="221"/>
      <c r="BE16" s="214"/>
      <c r="BF16" s="178"/>
      <c r="BG16" s="178"/>
      <c r="BH16" s="178"/>
      <c r="BI16" s="179"/>
      <c r="BJ16" s="214" t="str">
        <f t="shared" si="4"/>
        <v/>
      </c>
      <c r="BK16" s="215"/>
      <c r="BL16" s="215"/>
      <c r="BM16" s="216"/>
      <c r="BN16" s="43"/>
      <c r="BO16" s="40" t="str">
        <f t="shared" si="5"/>
        <v/>
      </c>
      <c r="BP16" s="40">
        <f t="shared" si="6"/>
        <v>0</v>
      </c>
      <c r="BQ16" s="41">
        <f t="shared" si="7"/>
        <v>0</v>
      </c>
      <c r="BR16" s="41">
        <f t="shared" si="8"/>
        <v>0</v>
      </c>
      <c r="BS16" s="41">
        <f t="shared" si="9"/>
        <v>0</v>
      </c>
      <c r="BT16" s="41">
        <f t="shared" si="10"/>
        <v>0</v>
      </c>
      <c r="BU16" s="41">
        <f t="shared" si="11"/>
        <v>0</v>
      </c>
      <c r="BV16" s="41">
        <f t="shared" si="12"/>
        <v>0</v>
      </c>
      <c r="BW16" s="41">
        <f t="shared" si="13"/>
        <v>0</v>
      </c>
      <c r="BX16" s="41">
        <f t="shared" si="14"/>
        <v>0</v>
      </c>
      <c r="BY16" s="41">
        <f t="shared" si="15"/>
        <v>0</v>
      </c>
      <c r="BZ16" s="41">
        <f t="shared" si="16"/>
        <v>0</v>
      </c>
      <c r="CA16" s="41">
        <f t="shared" si="17"/>
        <v>0</v>
      </c>
      <c r="CB16" s="41">
        <f t="shared" si="18"/>
        <v>0</v>
      </c>
      <c r="CC16" s="41">
        <f t="shared" si="19"/>
        <v>0</v>
      </c>
      <c r="CD16" s="41">
        <f t="shared" si="20"/>
        <v>0</v>
      </c>
      <c r="CE16" s="41">
        <f t="shared" si="21"/>
        <v>0</v>
      </c>
      <c r="CF16" s="41"/>
      <c r="CG16" s="41">
        <f t="shared" si="22"/>
        <v>0</v>
      </c>
      <c r="CH16" s="41">
        <f t="shared" si="23"/>
        <v>0</v>
      </c>
      <c r="CI16" s="41">
        <f t="shared" si="24"/>
        <v>0</v>
      </c>
      <c r="CJ16" s="41">
        <f t="shared" si="25"/>
        <v>0</v>
      </c>
      <c r="CK16" s="41">
        <f t="shared" si="26"/>
        <v>0</v>
      </c>
      <c r="CL16" s="41">
        <f t="shared" si="27"/>
        <v>0</v>
      </c>
      <c r="CM16" s="41">
        <f t="shared" si="28"/>
        <v>0</v>
      </c>
      <c r="CN16" s="41">
        <f t="shared" si="29"/>
        <v>0</v>
      </c>
      <c r="CO16" s="41">
        <f t="shared" si="30"/>
        <v>0</v>
      </c>
      <c r="CP16" s="41">
        <f t="shared" si="31"/>
        <v>0</v>
      </c>
      <c r="CQ16" s="41"/>
      <c r="CR16" s="41">
        <f t="shared" si="32"/>
        <v>0</v>
      </c>
      <c r="CS16" s="41">
        <f t="shared" si="33"/>
        <v>0</v>
      </c>
      <c r="CT16" s="41">
        <f t="shared" si="34"/>
        <v>0</v>
      </c>
      <c r="CU16" s="41">
        <f t="shared" si="35"/>
        <v>0</v>
      </c>
      <c r="CV16" s="41">
        <f t="shared" si="36"/>
        <v>0</v>
      </c>
    </row>
    <row r="17" spans="1:100" s="12" customFormat="1" ht="15.75" customHeight="1" x14ac:dyDescent="0.2">
      <c r="A17" s="42" t="s">
        <v>82</v>
      </c>
      <c r="B17" s="180" t="str">
        <f>IF(SUM(CE17:CF17)&gt;0," chy","8.")</f>
        <v>8.</v>
      </c>
      <c r="C17" s="181"/>
      <c r="D17" s="182"/>
      <c r="E17" s="183"/>
      <c r="F17" s="183"/>
      <c r="G17" s="183"/>
      <c r="H17" s="183"/>
      <c r="I17" s="183"/>
      <c r="J17" s="183"/>
      <c r="K17" s="184"/>
      <c r="L17" s="182"/>
      <c r="M17" s="185"/>
      <c r="N17" s="185"/>
      <c r="O17" s="185"/>
      <c r="P17" s="185"/>
      <c r="Q17" s="185"/>
      <c r="R17" s="185"/>
      <c r="S17" s="185"/>
      <c r="T17" s="186"/>
      <c r="U17" s="187"/>
      <c r="V17" s="188"/>
      <c r="W17" s="189"/>
      <c r="X17" s="187"/>
      <c r="Y17" s="190"/>
      <c r="Z17" s="191"/>
      <c r="AA17" s="192" t="str">
        <f t="shared" si="0"/>
        <v/>
      </c>
      <c r="AB17" s="193"/>
      <c r="AC17" s="193"/>
      <c r="AD17" s="194"/>
      <c r="AE17" s="178"/>
      <c r="AF17" s="178"/>
      <c r="AG17" s="178"/>
      <c r="AH17" s="178"/>
      <c r="AI17" s="182"/>
      <c r="AJ17" s="185"/>
      <c r="AK17" s="185"/>
      <c r="AL17" s="217" t="str">
        <f t="shared" si="1"/>
        <v/>
      </c>
      <c r="AM17" s="217"/>
      <c r="AN17" s="217"/>
      <c r="AO17" s="217"/>
      <c r="AP17" s="217" t="str">
        <f t="shared" si="2"/>
        <v/>
      </c>
      <c r="AQ17" s="217"/>
      <c r="AR17" s="217"/>
      <c r="AS17" s="217"/>
      <c r="AT17" s="218" t="str">
        <f t="shared" si="3"/>
        <v/>
      </c>
      <c r="AU17" s="219"/>
      <c r="AV17" s="219"/>
      <c r="AW17" s="220"/>
      <c r="AX17" s="221"/>
      <c r="AY17" s="221"/>
      <c r="AZ17" s="221"/>
      <c r="BA17" s="214"/>
      <c r="BB17" s="222"/>
      <c r="BC17" s="221"/>
      <c r="BD17" s="221"/>
      <c r="BE17" s="214"/>
      <c r="BF17" s="178"/>
      <c r="BG17" s="178"/>
      <c r="BH17" s="178"/>
      <c r="BI17" s="179"/>
      <c r="BJ17" s="214" t="str">
        <f t="shared" si="4"/>
        <v/>
      </c>
      <c r="BK17" s="215"/>
      <c r="BL17" s="215"/>
      <c r="BM17" s="216"/>
      <c r="BN17" s="43"/>
      <c r="BO17" s="40" t="str">
        <f t="shared" si="5"/>
        <v/>
      </c>
      <c r="BP17" s="40">
        <f t="shared" si="6"/>
        <v>0</v>
      </c>
      <c r="BQ17" s="41">
        <f t="shared" si="7"/>
        <v>0</v>
      </c>
      <c r="BR17" s="41">
        <f t="shared" si="8"/>
        <v>0</v>
      </c>
      <c r="BS17" s="41">
        <f t="shared" si="9"/>
        <v>0</v>
      </c>
      <c r="BT17" s="41">
        <f t="shared" si="10"/>
        <v>0</v>
      </c>
      <c r="BU17" s="41">
        <f t="shared" si="11"/>
        <v>0</v>
      </c>
      <c r="BV17" s="41">
        <f t="shared" si="12"/>
        <v>0</v>
      </c>
      <c r="BW17" s="41">
        <f t="shared" si="13"/>
        <v>0</v>
      </c>
      <c r="BX17" s="41">
        <f t="shared" si="14"/>
        <v>0</v>
      </c>
      <c r="BY17" s="41">
        <f t="shared" si="15"/>
        <v>0</v>
      </c>
      <c r="BZ17" s="41">
        <f t="shared" si="16"/>
        <v>0</v>
      </c>
      <c r="CA17" s="41">
        <f t="shared" si="17"/>
        <v>0</v>
      </c>
      <c r="CB17" s="41">
        <f t="shared" si="18"/>
        <v>0</v>
      </c>
      <c r="CC17" s="41">
        <f t="shared" si="19"/>
        <v>0</v>
      </c>
      <c r="CD17" s="41">
        <f t="shared" si="20"/>
        <v>0</v>
      </c>
      <c r="CE17" s="41">
        <f t="shared" si="21"/>
        <v>0</v>
      </c>
      <c r="CF17" s="41"/>
      <c r="CG17" s="41">
        <f t="shared" si="22"/>
        <v>0</v>
      </c>
      <c r="CH17" s="41">
        <f t="shared" si="23"/>
        <v>0</v>
      </c>
      <c r="CI17" s="41">
        <f t="shared" si="24"/>
        <v>0</v>
      </c>
      <c r="CJ17" s="41">
        <f t="shared" si="25"/>
        <v>0</v>
      </c>
      <c r="CK17" s="41">
        <f t="shared" si="26"/>
        <v>0</v>
      </c>
      <c r="CL17" s="41">
        <f t="shared" si="27"/>
        <v>0</v>
      </c>
      <c r="CM17" s="41">
        <f t="shared" si="28"/>
        <v>0</v>
      </c>
      <c r="CN17" s="41">
        <f t="shared" si="29"/>
        <v>0</v>
      </c>
      <c r="CO17" s="41">
        <f t="shared" si="30"/>
        <v>0</v>
      </c>
      <c r="CP17" s="41">
        <f t="shared" si="31"/>
        <v>0</v>
      </c>
      <c r="CQ17" s="41"/>
      <c r="CR17" s="41">
        <f t="shared" si="32"/>
        <v>0</v>
      </c>
      <c r="CS17" s="41">
        <f t="shared" si="33"/>
        <v>0</v>
      </c>
      <c r="CT17" s="41">
        <f t="shared" si="34"/>
        <v>0</v>
      </c>
      <c r="CU17" s="41">
        <f t="shared" si="35"/>
        <v>0</v>
      </c>
      <c r="CV17" s="41">
        <f t="shared" si="36"/>
        <v>0</v>
      </c>
    </row>
    <row r="18" spans="1:100" s="12" customFormat="1" ht="15.75" customHeight="1" x14ac:dyDescent="0.2">
      <c r="A18" s="44"/>
      <c r="B18" s="180" t="str">
        <f>IF(SUM(CE18:CF18)&gt;0," chy","9.")</f>
        <v>9.</v>
      </c>
      <c r="C18" s="181"/>
      <c r="D18" s="182"/>
      <c r="E18" s="183"/>
      <c r="F18" s="183"/>
      <c r="G18" s="183"/>
      <c r="H18" s="183"/>
      <c r="I18" s="183"/>
      <c r="J18" s="183"/>
      <c r="K18" s="184"/>
      <c r="L18" s="182"/>
      <c r="M18" s="185"/>
      <c r="N18" s="185"/>
      <c r="O18" s="185"/>
      <c r="P18" s="185"/>
      <c r="Q18" s="185"/>
      <c r="R18" s="185"/>
      <c r="S18" s="185"/>
      <c r="T18" s="186"/>
      <c r="U18" s="187"/>
      <c r="V18" s="188"/>
      <c r="W18" s="189"/>
      <c r="X18" s="187"/>
      <c r="Y18" s="190"/>
      <c r="Z18" s="191"/>
      <c r="AA18" s="192" t="str">
        <f t="shared" si="0"/>
        <v/>
      </c>
      <c r="AB18" s="193"/>
      <c r="AC18" s="193"/>
      <c r="AD18" s="194"/>
      <c r="AE18" s="178"/>
      <c r="AF18" s="178"/>
      <c r="AG18" s="178"/>
      <c r="AH18" s="178"/>
      <c r="AI18" s="182"/>
      <c r="AJ18" s="185"/>
      <c r="AK18" s="185"/>
      <c r="AL18" s="217" t="str">
        <f t="shared" si="1"/>
        <v/>
      </c>
      <c r="AM18" s="217"/>
      <c r="AN18" s="217"/>
      <c r="AO18" s="217"/>
      <c r="AP18" s="217" t="str">
        <f t="shared" si="2"/>
        <v/>
      </c>
      <c r="AQ18" s="217"/>
      <c r="AR18" s="217"/>
      <c r="AS18" s="217"/>
      <c r="AT18" s="218" t="str">
        <f t="shared" si="3"/>
        <v/>
      </c>
      <c r="AU18" s="219"/>
      <c r="AV18" s="219"/>
      <c r="AW18" s="220"/>
      <c r="AX18" s="221"/>
      <c r="AY18" s="221"/>
      <c r="AZ18" s="221"/>
      <c r="BA18" s="214"/>
      <c r="BB18" s="222"/>
      <c r="BC18" s="221"/>
      <c r="BD18" s="221"/>
      <c r="BE18" s="214"/>
      <c r="BF18" s="178"/>
      <c r="BG18" s="178"/>
      <c r="BH18" s="178"/>
      <c r="BI18" s="179"/>
      <c r="BJ18" s="214" t="str">
        <f t="shared" si="4"/>
        <v/>
      </c>
      <c r="BK18" s="215"/>
      <c r="BL18" s="215"/>
      <c r="BM18" s="216"/>
      <c r="BN18" s="43"/>
      <c r="BO18" s="40" t="str">
        <f t="shared" si="5"/>
        <v/>
      </c>
      <c r="BP18" s="40">
        <f t="shared" si="6"/>
        <v>0</v>
      </c>
      <c r="BQ18" s="41">
        <f t="shared" si="7"/>
        <v>0</v>
      </c>
      <c r="BR18" s="41">
        <f t="shared" si="8"/>
        <v>0</v>
      </c>
      <c r="BS18" s="41">
        <f t="shared" si="9"/>
        <v>0</v>
      </c>
      <c r="BT18" s="41">
        <f t="shared" si="10"/>
        <v>0</v>
      </c>
      <c r="BU18" s="41">
        <f t="shared" si="11"/>
        <v>0</v>
      </c>
      <c r="BV18" s="41">
        <f t="shared" si="12"/>
        <v>0</v>
      </c>
      <c r="BW18" s="41">
        <f t="shared" si="13"/>
        <v>0</v>
      </c>
      <c r="BX18" s="41">
        <f t="shared" si="14"/>
        <v>0</v>
      </c>
      <c r="BY18" s="41">
        <f t="shared" si="15"/>
        <v>0</v>
      </c>
      <c r="BZ18" s="41">
        <f t="shared" si="16"/>
        <v>0</v>
      </c>
      <c r="CA18" s="41">
        <f t="shared" si="17"/>
        <v>0</v>
      </c>
      <c r="CB18" s="41">
        <f t="shared" si="18"/>
        <v>0</v>
      </c>
      <c r="CC18" s="41">
        <f t="shared" si="19"/>
        <v>0</v>
      </c>
      <c r="CD18" s="41">
        <f t="shared" si="20"/>
        <v>0</v>
      </c>
      <c r="CE18" s="41">
        <f t="shared" si="21"/>
        <v>0</v>
      </c>
      <c r="CF18" s="41"/>
      <c r="CG18" s="41">
        <f t="shared" si="22"/>
        <v>0</v>
      </c>
      <c r="CH18" s="41">
        <f t="shared" si="23"/>
        <v>0</v>
      </c>
      <c r="CI18" s="41">
        <f t="shared" si="24"/>
        <v>0</v>
      </c>
      <c r="CJ18" s="41">
        <f t="shared" si="25"/>
        <v>0</v>
      </c>
      <c r="CK18" s="41">
        <f t="shared" si="26"/>
        <v>0</v>
      </c>
      <c r="CL18" s="41">
        <f t="shared" si="27"/>
        <v>0</v>
      </c>
      <c r="CM18" s="41">
        <f t="shared" si="28"/>
        <v>0</v>
      </c>
      <c r="CN18" s="41">
        <f t="shared" si="29"/>
        <v>0</v>
      </c>
      <c r="CO18" s="41">
        <f t="shared" si="30"/>
        <v>0</v>
      </c>
      <c r="CP18" s="41">
        <f t="shared" si="31"/>
        <v>0</v>
      </c>
      <c r="CQ18" s="41"/>
      <c r="CR18" s="41">
        <f t="shared" si="32"/>
        <v>0</v>
      </c>
      <c r="CS18" s="41">
        <f t="shared" si="33"/>
        <v>0</v>
      </c>
      <c r="CT18" s="41">
        <f t="shared" si="34"/>
        <v>0</v>
      </c>
      <c r="CU18" s="41">
        <f t="shared" si="35"/>
        <v>0</v>
      </c>
      <c r="CV18" s="41">
        <f t="shared" si="36"/>
        <v>0</v>
      </c>
    </row>
    <row r="19" spans="1:100" s="12" customFormat="1" ht="15.75" customHeight="1" x14ac:dyDescent="0.2">
      <c r="A19" s="44"/>
      <c r="B19" s="180" t="str">
        <f>IF(SUM(CE19:CF19)&gt;0," chy","10.")</f>
        <v>10.</v>
      </c>
      <c r="C19" s="181"/>
      <c r="D19" s="182"/>
      <c r="E19" s="183"/>
      <c r="F19" s="183"/>
      <c r="G19" s="183"/>
      <c r="H19" s="183"/>
      <c r="I19" s="183"/>
      <c r="J19" s="183"/>
      <c r="K19" s="184"/>
      <c r="L19" s="182"/>
      <c r="M19" s="185"/>
      <c r="N19" s="185"/>
      <c r="O19" s="185"/>
      <c r="P19" s="185"/>
      <c r="Q19" s="185"/>
      <c r="R19" s="185"/>
      <c r="S19" s="185"/>
      <c r="T19" s="186"/>
      <c r="U19" s="187"/>
      <c r="V19" s="188"/>
      <c r="W19" s="189"/>
      <c r="X19" s="187"/>
      <c r="Y19" s="190"/>
      <c r="Z19" s="191"/>
      <c r="AA19" s="192" t="str">
        <f t="shared" si="0"/>
        <v/>
      </c>
      <c r="AB19" s="193"/>
      <c r="AC19" s="193"/>
      <c r="AD19" s="194"/>
      <c r="AE19" s="178"/>
      <c r="AF19" s="178"/>
      <c r="AG19" s="178"/>
      <c r="AH19" s="178"/>
      <c r="AI19" s="182"/>
      <c r="AJ19" s="185"/>
      <c r="AK19" s="185"/>
      <c r="AL19" s="217" t="str">
        <f t="shared" si="1"/>
        <v/>
      </c>
      <c r="AM19" s="217"/>
      <c r="AN19" s="217"/>
      <c r="AO19" s="217"/>
      <c r="AP19" s="217" t="str">
        <f t="shared" si="2"/>
        <v/>
      </c>
      <c r="AQ19" s="217"/>
      <c r="AR19" s="217"/>
      <c r="AS19" s="217"/>
      <c r="AT19" s="218" t="str">
        <f t="shared" si="3"/>
        <v/>
      </c>
      <c r="AU19" s="219"/>
      <c r="AV19" s="219"/>
      <c r="AW19" s="220"/>
      <c r="AX19" s="221"/>
      <c r="AY19" s="221"/>
      <c r="AZ19" s="221"/>
      <c r="BA19" s="214"/>
      <c r="BB19" s="222"/>
      <c r="BC19" s="221"/>
      <c r="BD19" s="221"/>
      <c r="BE19" s="214"/>
      <c r="BF19" s="178"/>
      <c r="BG19" s="178"/>
      <c r="BH19" s="178"/>
      <c r="BI19" s="179"/>
      <c r="BJ19" s="214" t="str">
        <f t="shared" si="4"/>
        <v/>
      </c>
      <c r="BK19" s="215"/>
      <c r="BL19" s="215"/>
      <c r="BM19" s="216"/>
      <c r="BN19" s="43"/>
      <c r="BO19" s="40" t="str">
        <f t="shared" si="5"/>
        <v/>
      </c>
      <c r="BP19" s="40">
        <f t="shared" si="6"/>
        <v>0</v>
      </c>
      <c r="BQ19" s="41">
        <f t="shared" si="7"/>
        <v>0</v>
      </c>
      <c r="BR19" s="41">
        <f t="shared" si="8"/>
        <v>0</v>
      </c>
      <c r="BS19" s="41">
        <f t="shared" si="9"/>
        <v>0</v>
      </c>
      <c r="BT19" s="41">
        <f t="shared" si="10"/>
        <v>0</v>
      </c>
      <c r="BU19" s="41">
        <f t="shared" si="11"/>
        <v>0</v>
      </c>
      <c r="BV19" s="41">
        <f t="shared" si="12"/>
        <v>0</v>
      </c>
      <c r="BW19" s="41">
        <f t="shared" si="13"/>
        <v>0</v>
      </c>
      <c r="BX19" s="41">
        <f t="shared" si="14"/>
        <v>0</v>
      </c>
      <c r="BY19" s="41">
        <f t="shared" si="15"/>
        <v>0</v>
      </c>
      <c r="BZ19" s="41">
        <f t="shared" si="16"/>
        <v>0</v>
      </c>
      <c r="CA19" s="41">
        <f t="shared" si="17"/>
        <v>0</v>
      </c>
      <c r="CB19" s="41">
        <f t="shared" si="18"/>
        <v>0</v>
      </c>
      <c r="CC19" s="41">
        <f t="shared" si="19"/>
        <v>0</v>
      </c>
      <c r="CD19" s="41">
        <f t="shared" si="20"/>
        <v>0</v>
      </c>
      <c r="CE19" s="41">
        <f t="shared" si="21"/>
        <v>0</v>
      </c>
      <c r="CF19" s="41"/>
      <c r="CG19" s="41">
        <f t="shared" si="22"/>
        <v>0</v>
      </c>
      <c r="CH19" s="41">
        <f t="shared" si="23"/>
        <v>0</v>
      </c>
      <c r="CI19" s="41">
        <f t="shared" si="24"/>
        <v>0</v>
      </c>
      <c r="CJ19" s="41">
        <f t="shared" si="25"/>
        <v>0</v>
      </c>
      <c r="CK19" s="41">
        <f t="shared" si="26"/>
        <v>0</v>
      </c>
      <c r="CL19" s="41">
        <f t="shared" si="27"/>
        <v>0</v>
      </c>
      <c r="CM19" s="41">
        <f t="shared" si="28"/>
        <v>0</v>
      </c>
      <c r="CN19" s="41">
        <f t="shared" si="29"/>
        <v>0</v>
      </c>
      <c r="CO19" s="41">
        <f t="shared" si="30"/>
        <v>0</v>
      </c>
      <c r="CP19" s="41">
        <f t="shared" si="31"/>
        <v>0</v>
      </c>
      <c r="CQ19" s="41"/>
      <c r="CR19" s="41">
        <f t="shared" si="32"/>
        <v>0</v>
      </c>
      <c r="CS19" s="41">
        <f t="shared" si="33"/>
        <v>0</v>
      </c>
      <c r="CT19" s="41">
        <f t="shared" si="34"/>
        <v>0</v>
      </c>
      <c r="CU19" s="41">
        <f t="shared" si="35"/>
        <v>0</v>
      </c>
      <c r="CV19" s="41">
        <f t="shared" si="36"/>
        <v>0</v>
      </c>
    </row>
    <row r="20" spans="1:100" s="12" customFormat="1" ht="15.75" customHeight="1" x14ac:dyDescent="0.2">
      <c r="A20" s="44"/>
      <c r="B20" s="180" t="str">
        <f>IF(SUM(CE20:CF20)&gt;0," chy","11.")</f>
        <v>11.</v>
      </c>
      <c r="C20" s="181"/>
      <c r="D20" s="182"/>
      <c r="E20" s="183"/>
      <c r="F20" s="183"/>
      <c r="G20" s="183"/>
      <c r="H20" s="183"/>
      <c r="I20" s="183"/>
      <c r="J20" s="183"/>
      <c r="K20" s="184"/>
      <c r="L20" s="182"/>
      <c r="M20" s="185"/>
      <c r="N20" s="185"/>
      <c r="O20" s="185"/>
      <c r="P20" s="185"/>
      <c r="Q20" s="185"/>
      <c r="R20" s="185"/>
      <c r="S20" s="185"/>
      <c r="T20" s="186"/>
      <c r="U20" s="187"/>
      <c r="V20" s="188"/>
      <c r="W20" s="189"/>
      <c r="X20" s="187"/>
      <c r="Y20" s="190"/>
      <c r="Z20" s="191"/>
      <c r="AA20" s="192" t="str">
        <f t="shared" si="0"/>
        <v/>
      </c>
      <c r="AB20" s="193"/>
      <c r="AC20" s="193"/>
      <c r="AD20" s="194"/>
      <c r="AE20" s="178"/>
      <c r="AF20" s="178"/>
      <c r="AG20" s="178"/>
      <c r="AH20" s="178"/>
      <c r="AI20" s="182"/>
      <c r="AJ20" s="185"/>
      <c r="AK20" s="185"/>
      <c r="AL20" s="217" t="str">
        <f t="shared" si="1"/>
        <v/>
      </c>
      <c r="AM20" s="217"/>
      <c r="AN20" s="217"/>
      <c r="AO20" s="217"/>
      <c r="AP20" s="217" t="str">
        <f t="shared" si="2"/>
        <v/>
      </c>
      <c r="AQ20" s="217"/>
      <c r="AR20" s="217"/>
      <c r="AS20" s="217"/>
      <c r="AT20" s="218" t="str">
        <f t="shared" si="3"/>
        <v/>
      </c>
      <c r="AU20" s="219"/>
      <c r="AV20" s="219"/>
      <c r="AW20" s="220"/>
      <c r="AX20" s="221"/>
      <c r="AY20" s="221"/>
      <c r="AZ20" s="221"/>
      <c r="BA20" s="214"/>
      <c r="BB20" s="222"/>
      <c r="BC20" s="221"/>
      <c r="BD20" s="221"/>
      <c r="BE20" s="214"/>
      <c r="BF20" s="178"/>
      <c r="BG20" s="178"/>
      <c r="BH20" s="178"/>
      <c r="BI20" s="179"/>
      <c r="BJ20" s="214" t="str">
        <f t="shared" si="4"/>
        <v/>
      </c>
      <c r="BK20" s="215"/>
      <c r="BL20" s="215"/>
      <c r="BM20" s="216"/>
      <c r="BN20" s="43"/>
      <c r="BO20" s="40" t="str">
        <f t="shared" si="5"/>
        <v/>
      </c>
      <c r="BP20" s="40">
        <f t="shared" si="6"/>
        <v>0</v>
      </c>
      <c r="BQ20" s="41">
        <f t="shared" si="7"/>
        <v>0</v>
      </c>
      <c r="BR20" s="41">
        <f t="shared" si="8"/>
        <v>0</v>
      </c>
      <c r="BS20" s="41">
        <f t="shared" si="9"/>
        <v>0</v>
      </c>
      <c r="BT20" s="41">
        <f t="shared" si="10"/>
        <v>0</v>
      </c>
      <c r="BU20" s="41">
        <f t="shared" si="11"/>
        <v>0</v>
      </c>
      <c r="BV20" s="41">
        <f t="shared" si="12"/>
        <v>0</v>
      </c>
      <c r="BW20" s="41">
        <f t="shared" si="13"/>
        <v>0</v>
      </c>
      <c r="BX20" s="41">
        <f t="shared" si="14"/>
        <v>0</v>
      </c>
      <c r="BY20" s="41">
        <f t="shared" si="15"/>
        <v>0</v>
      </c>
      <c r="BZ20" s="41">
        <f t="shared" si="16"/>
        <v>0</v>
      </c>
      <c r="CA20" s="41">
        <f t="shared" si="17"/>
        <v>0</v>
      </c>
      <c r="CB20" s="41">
        <f t="shared" si="18"/>
        <v>0</v>
      </c>
      <c r="CC20" s="41">
        <f t="shared" si="19"/>
        <v>0</v>
      </c>
      <c r="CD20" s="41">
        <f t="shared" si="20"/>
        <v>0</v>
      </c>
      <c r="CE20" s="41">
        <f t="shared" si="21"/>
        <v>0</v>
      </c>
      <c r="CF20" s="41"/>
      <c r="CG20" s="41">
        <f t="shared" si="22"/>
        <v>0</v>
      </c>
      <c r="CH20" s="41">
        <f t="shared" si="23"/>
        <v>0</v>
      </c>
      <c r="CI20" s="41">
        <f t="shared" si="24"/>
        <v>0</v>
      </c>
      <c r="CJ20" s="41">
        <f t="shared" si="25"/>
        <v>0</v>
      </c>
      <c r="CK20" s="41">
        <f t="shared" si="26"/>
        <v>0</v>
      </c>
      <c r="CL20" s="41">
        <f t="shared" si="27"/>
        <v>0</v>
      </c>
      <c r="CM20" s="41">
        <f t="shared" si="28"/>
        <v>0</v>
      </c>
      <c r="CN20" s="41">
        <f t="shared" si="29"/>
        <v>0</v>
      </c>
      <c r="CO20" s="41">
        <f t="shared" si="30"/>
        <v>0</v>
      </c>
      <c r="CP20" s="41">
        <f t="shared" si="31"/>
        <v>0</v>
      </c>
      <c r="CQ20" s="41"/>
      <c r="CR20" s="41">
        <f t="shared" si="32"/>
        <v>0</v>
      </c>
      <c r="CS20" s="41">
        <f t="shared" si="33"/>
        <v>0</v>
      </c>
      <c r="CT20" s="41">
        <f t="shared" si="34"/>
        <v>0</v>
      </c>
      <c r="CU20" s="41">
        <f t="shared" si="35"/>
        <v>0</v>
      </c>
      <c r="CV20" s="41">
        <f t="shared" si="36"/>
        <v>0</v>
      </c>
    </row>
    <row r="21" spans="1:100" s="12" customFormat="1" ht="15.75" customHeight="1" x14ac:dyDescent="0.2">
      <c r="A21" s="44"/>
      <c r="B21" s="180" t="str">
        <f>IF(SUM(CE21:CF21)&gt;0," chy","12.")</f>
        <v>12.</v>
      </c>
      <c r="C21" s="181"/>
      <c r="D21" s="182"/>
      <c r="E21" s="183"/>
      <c r="F21" s="183"/>
      <c r="G21" s="183"/>
      <c r="H21" s="183"/>
      <c r="I21" s="183"/>
      <c r="J21" s="183"/>
      <c r="K21" s="184"/>
      <c r="L21" s="182"/>
      <c r="M21" s="185"/>
      <c r="N21" s="185"/>
      <c r="O21" s="185"/>
      <c r="P21" s="185"/>
      <c r="Q21" s="185"/>
      <c r="R21" s="185"/>
      <c r="S21" s="185"/>
      <c r="T21" s="186"/>
      <c r="U21" s="187"/>
      <c r="V21" s="188"/>
      <c r="W21" s="189"/>
      <c r="X21" s="187"/>
      <c r="Y21" s="190"/>
      <c r="Z21" s="191"/>
      <c r="AA21" s="192" t="str">
        <f t="shared" si="0"/>
        <v/>
      </c>
      <c r="AB21" s="193"/>
      <c r="AC21" s="193"/>
      <c r="AD21" s="194"/>
      <c r="AE21" s="178"/>
      <c r="AF21" s="178"/>
      <c r="AG21" s="178"/>
      <c r="AH21" s="178"/>
      <c r="AI21" s="182"/>
      <c r="AJ21" s="185"/>
      <c r="AK21" s="185"/>
      <c r="AL21" s="217" t="str">
        <f t="shared" si="1"/>
        <v/>
      </c>
      <c r="AM21" s="217"/>
      <c r="AN21" s="217"/>
      <c r="AO21" s="217"/>
      <c r="AP21" s="217" t="str">
        <f t="shared" si="2"/>
        <v/>
      </c>
      <c r="AQ21" s="217"/>
      <c r="AR21" s="217"/>
      <c r="AS21" s="217"/>
      <c r="AT21" s="218" t="str">
        <f t="shared" si="3"/>
        <v/>
      </c>
      <c r="AU21" s="219"/>
      <c r="AV21" s="219"/>
      <c r="AW21" s="220"/>
      <c r="AX21" s="221"/>
      <c r="AY21" s="221"/>
      <c r="AZ21" s="221"/>
      <c r="BA21" s="214"/>
      <c r="BB21" s="222"/>
      <c r="BC21" s="221"/>
      <c r="BD21" s="221"/>
      <c r="BE21" s="214"/>
      <c r="BF21" s="178"/>
      <c r="BG21" s="178"/>
      <c r="BH21" s="178"/>
      <c r="BI21" s="179"/>
      <c r="BJ21" s="214" t="str">
        <f t="shared" si="4"/>
        <v/>
      </c>
      <c r="BK21" s="215"/>
      <c r="BL21" s="215"/>
      <c r="BM21" s="216"/>
      <c r="BN21" s="43"/>
      <c r="BO21" s="40" t="str">
        <f t="shared" si="5"/>
        <v/>
      </c>
      <c r="BP21" s="40">
        <f t="shared" si="6"/>
        <v>0</v>
      </c>
      <c r="BQ21" s="41">
        <f t="shared" si="7"/>
        <v>0</v>
      </c>
      <c r="BR21" s="41">
        <f t="shared" si="8"/>
        <v>0</v>
      </c>
      <c r="BS21" s="41">
        <f t="shared" si="9"/>
        <v>0</v>
      </c>
      <c r="BT21" s="41">
        <f t="shared" si="10"/>
        <v>0</v>
      </c>
      <c r="BU21" s="41">
        <f t="shared" si="11"/>
        <v>0</v>
      </c>
      <c r="BV21" s="41">
        <f t="shared" si="12"/>
        <v>0</v>
      </c>
      <c r="BW21" s="41">
        <f t="shared" si="13"/>
        <v>0</v>
      </c>
      <c r="BX21" s="41">
        <f t="shared" si="14"/>
        <v>0</v>
      </c>
      <c r="BY21" s="41">
        <f t="shared" si="15"/>
        <v>0</v>
      </c>
      <c r="BZ21" s="41">
        <f t="shared" si="16"/>
        <v>0</v>
      </c>
      <c r="CA21" s="41">
        <f t="shared" si="17"/>
        <v>0</v>
      </c>
      <c r="CB21" s="41">
        <f t="shared" si="18"/>
        <v>0</v>
      </c>
      <c r="CC21" s="41">
        <f t="shared" si="19"/>
        <v>0</v>
      </c>
      <c r="CD21" s="41">
        <f t="shared" si="20"/>
        <v>0</v>
      </c>
      <c r="CE21" s="41">
        <f t="shared" si="21"/>
        <v>0</v>
      </c>
      <c r="CF21" s="41"/>
      <c r="CG21" s="41">
        <f t="shared" si="22"/>
        <v>0</v>
      </c>
      <c r="CH21" s="41">
        <f t="shared" si="23"/>
        <v>0</v>
      </c>
      <c r="CI21" s="41">
        <f t="shared" si="24"/>
        <v>0</v>
      </c>
      <c r="CJ21" s="41">
        <f t="shared" si="25"/>
        <v>0</v>
      </c>
      <c r="CK21" s="41">
        <f t="shared" si="26"/>
        <v>0</v>
      </c>
      <c r="CL21" s="41">
        <f t="shared" si="27"/>
        <v>0</v>
      </c>
      <c r="CM21" s="41">
        <f t="shared" si="28"/>
        <v>0</v>
      </c>
      <c r="CN21" s="41">
        <f t="shared" si="29"/>
        <v>0</v>
      </c>
      <c r="CO21" s="41">
        <f t="shared" si="30"/>
        <v>0</v>
      </c>
      <c r="CP21" s="41">
        <f t="shared" si="31"/>
        <v>0</v>
      </c>
      <c r="CQ21" s="41"/>
      <c r="CR21" s="41">
        <f t="shared" si="32"/>
        <v>0</v>
      </c>
      <c r="CS21" s="41">
        <f t="shared" si="33"/>
        <v>0</v>
      </c>
      <c r="CT21" s="41">
        <f t="shared" si="34"/>
        <v>0</v>
      </c>
      <c r="CU21" s="41">
        <f t="shared" si="35"/>
        <v>0</v>
      </c>
      <c r="CV21" s="41">
        <f t="shared" si="36"/>
        <v>0</v>
      </c>
    </row>
    <row r="22" spans="1:100" s="12" customFormat="1" ht="15.75" customHeight="1" x14ac:dyDescent="0.2">
      <c r="A22" s="44"/>
      <c r="B22" s="180" t="str">
        <f>IF(SUM(CE22:CF22)&gt;0," chy","13.")</f>
        <v>13.</v>
      </c>
      <c r="C22" s="181"/>
      <c r="D22" s="182"/>
      <c r="E22" s="183"/>
      <c r="F22" s="183"/>
      <c r="G22" s="183"/>
      <c r="H22" s="183"/>
      <c r="I22" s="183"/>
      <c r="J22" s="183"/>
      <c r="K22" s="184"/>
      <c r="L22" s="182"/>
      <c r="M22" s="185"/>
      <c r="N22" s="185"/>
      <c r="O22" s="185"/>
      <c r="P22" s="185"/>
      <c r="Q22" s="185"/>
      <c r="R22" s="185"/>
      <c r="S22" s="185"/>
      <c r="T22" s="186"/>
      <c r="U22" s="187"/>
      <c r="V22" s="188"/>
      <c r="W22" s="189"/>
      <c r="X22" s="187"/>
      <c r="Y22" s="190"/>
      <c r="Z22" s="191"/>
      <c r="AA22" s="192" t="str">
        <f t="shared" si="0"/>
        <v/>
      </c>
      <c r="AB22" s="193"/>
      <c r="AC22" s="193"/>
      <c r="AD22" s="194"/>
      <c r="AE22" s="178"/>
      <c r="AF22" s="178"/>
      <c r="AG22" s="178"/>
      <c r="AH22" s="178"/>
      <c r="AI22" s="182"/>
      <c r="AJ22" s="185"/>
      <c r="AK22" s="185"/>
      <c r="AL22" s="217" t="str">
        <f t="shared" si="1"/>
        <v/>
      </c>
      <c r="AM22" s="217"/>
      <c r="AN22" s="217"/>
      <c r="AO22" s="217"/>
      <c r="AP22" s="217" t="str">
        <f t="shared" si="2"/>
        <v/>
      </c>
      <c r="AQ22" s="217"/>
      <c r="AR22" s="217"/>
      <c r="AS22" s="217"/>
      <c r="AT22" s="218" t="str">
        <f t="shared" si="3"/>
        <v/>
      </c>
      <c r="AU22" s="219"/>
      <c r="AV22" s="219"/>
      <c r="AW22" s="220"/>
      <c r="AX22" s="221"/>
      <c r="AY22" s="221"/>
      <c r="AZ22" s="221"/>
      <c r="BA22" s="214"/>
      <c r="BB22" s="222"/>
      <c r="BC22" s="221"/>
      <c r="BD22" s="221"/>
      <c r="BE22" s="214"/>
      <c r="BF22" s="178"/>
      <c r="BG22" s="178"/>
      <c r="BH22" s="178"/>
      <c r="BI22" s="179"/>
      <c r="BJ22" s="214" t="str">
        <f t="shared" si="4"/>
        <v/>
      </c>
      <c r="BK22" s="215"/>
      <c r="BL22" s="215"/>
      <c r="BM22" s="216"/>
      <c r="BN22" s="43"/>
      <c r="BO22" s="40" t="str">
        <f t="shared" si="5"/>
        <v/>
      </c>
      <c r="BP22" s="40">
        <f t="shared" si="6"/>
        <v>0</v>
      </c>
      <c r="BQ22" s="41">
        <f t="shared" si="7"/>
        <v>0</v>
      </c>
      <c r="BR22" s="41">
        <f t="shared" si="8"/>
        <v>0</v>
      </c>
      <c r="BS22" s="41">
        <f t="shared" si="9"/>
        <v>0</v>
      </c>
      <c r="BT22" s="41">
        <f t="shared" si="10"/>
        <v>0</v>
      </c>
      <c r="BU22" s="41">
        <f t="shared" si="11"/>
        <v>0</v>
      </c>
      <c r="BV22" s="41">
        <f t="shared" si="12"/>
        <v>0</v>
      </c>
      <c r="BW22" s="41">
        <f t="shared" si="13"/>
        <v>0</v>
      </c>
      <c r="BX22" s="41">
        <f t="shared" si="14"/>
        <v>0</v>
      </c>
      <c r="BY22" s="41">
        <f t="shared" si="15"/>
        <v>0</v>
      </c>
      <c r="BZ22" s="41">
        <f t="shared" si="16"/>
        <v>0</v>
      </c>
      <c r="CA22" s="41">
        <f t="shared" si="17"/>
        <v>0</v>
      </c>
      <c r="CB22" s="41">
        <f t="shared" si="18"/>
        <v>0</v>
      </c>
      <c r="CC22" s="41">
        <f t="shared" si="19"/>
        <v>0</v>
      </c>
      <c r="CD22" s="41">
        <f t="shared" si="20"/>
        <v>0</v>
      </c>
      <c r="CE22" s="41">
        <f t="shared" si="21"/>
        <v>0</v>
      </c>
      <c r="CF22" s="41"/>
      <c r="CG22" s="41">
        <f t="shared" si="22"/>
        <v>0</v>
      </c>
      <c r="CH22" s="41">
        <f t="shared" si="23"/>
        <v>0</v>
      </c>
      <c r="CI22" s="41">
        <f t="shared" si="24"/>
        <v>0</v>
      </c>
      <c r="CJ22" s="41">
        <f t="shared" si="25"/>
        <v>0</v>
      </c>
      <c r="CK22" s="41">
        <f t="shared" si="26"/>
        <v>0</v>
      </c>
      <c r="CL22" s="41">
        <f t="shared" si="27"/>
        <v>0</v>
      </c>
      <c r="CM22" s="41">
        <f t="shared" si="28"/>
        <v>0</v>
      </c>
      <c r="CN22" s="41">
        <f t="shared" si="29"/>
        <v>0</v>
      </c>
      <c r="CO22" s="41">
        <f t="shared" si="30"/>
        <v>0</v>
      </c>
      <c r="CP22" s="41">
        <f t="shared" si="31"/>
        <v>0</v>
      </c>
      <c r="CQ22" s="41"/>
      <c r="CR22" s="41">
        <f t="shared" si="32"/>
        <v>0</v>
      </c>
      <c r="CS22" s="41">
        <f t="shared" si="33"/>
        <v>0</v>
      </c>
      <c r="CT22" s="41">
        <f t="shared" si="34"/>
        <v>0</v>
      </c>
      <c r="CU22" s="41">
        <f t="shared" si="35"/>
        <v>0</v>
      </c>
      <c r="CV22" s="41">
        <f t="shared" si="36"/>
        <v>0</v>
      </c>
    </row>
    <row r="23" spans="1:100" s="12" customFormat="1" ht="15.75" customHeight="1" x14ac:dyDescent="0.2">
      <c r="A23" s="42" t="s">
        <v>83</v>
      </c>
      <c r="B23" s="180" t="str">
        <f>IF(SUM(CE23:CF23)&gt;0," chy","14.")</f>
        <v>14.</v>
      </c>
      <c r="C23" s="181"/>
      <c r="D23" s="182"/>
      <c r="E23" s="183"/>
      <c r="F23" s="183"/>
      <c r="G23" s="183"/>
      <c r="H23" s="183"/>
      <c r="I23" s="183"/>
      <c r="J23" s="183"/>
      <c r="K23" s="184"/>
      <c r="L23" s="182"/>
      <c r="M23" s="185"/>
      <c r="N23" s="185"/>
      <c r="O23" s="185"/>
      <c r="P23" s="185"/>
      <c r="Q23" s="185"/>
      <c r="R23" s="185"/>
      <c r="S23" s="185"/>
      <c r="T23" s="186"/>
      <c r="U23" s="187"/>
      <c r="V23" s="188"/>
      <c r="W23" s="189"/>
      <c r="X23" s="187"/>
      <c r="Y23" s="190"/>
      <c r="Z23" s="191"/>
      <c r="AA23" s="192" t="str">
        <f t="shared" si="0"/>
        <v/>
      </c>
      <c r="AB23" s="193"/>
      <c r="AC23" s="193"/>
      <c r="AD23" s="194"/>
      <c r="AE23" s="178"/>
      <c r="AF23" s="178"/>
      <c r="AG23" s="178"/>
      <c r="AH23" s="178"/>
      <c r="AI23" s="182"/>
      <c r="AJ23" s="185"/>
      <c r="AK23" s="185"/>
      <c r="AL23" s="217" t="str">
        <f t="shared" si="1"/>
        <v/>
      </c>
      <c r="AM23" s="217"/>
      <c r="AN23" s="217"/>
      <c r="AO23" s="217"/>
      <c r="AP23" s="217" t="str">
        <f t="shared" si="2"/>
        <v/>
      </c>
      <c r="AQ23" s="217"/>
      <c r="AR23" s="217"/>
      <c r="AS23" s="217"/>
      <c r="AT23" s="218" t="str">
        <f t="shared" si="3"/>
        <v/>
      </c>
      <c r="AU23" s="219"/>
      <c r="AV23" s="219"/>
      <c r="AW23" s="220"/>
      <c r="AX23" s="221"/>
      <c r="AY23" s="221"/>
      <c r="AZ23" s="221"/>
      <c r="BA23" s="214"/>
      <c r="BB23" s="222"/>
      <c r="BC23" s="221"/>
      <c r="BD23" s="221"/>
      <c r="BE23" s="214"/>
      <c r="BF23" s="178"/>
      <c r="BG23" s="178"/>
      <c r="BH23" s="178"/>
      <c r="BI23" s="179"/>
      <c r="BJ23" s="214" t="str">
        <f t="shared" si="4"/>
        <v/>
      </c>
      <c r="BK23" s="215"/>
      <c r="BL23" s="215"/>
      <c r="BM23" s="216"/>
      <c r="BN23" s="43"/>
      <c r="BO23" s="40" t="str">
        <f t="shared" si="5"/>
        <v/>
      </c>
      <c r="BP23" s="40">
        <f t="shared" si="6"/>
        <v>0</v>
      </c>
      <c r="BQ23" s="41">
        <f t="shared" si="7"/>
        <v>0</v>
      </c>
      <c r="BR23" s="41">
        <f t="shared" si="8"/>
        <v>0</v>
      </c>
      <c r="BS23" s="41">
        <f t="shared" si="9"/>
        <v>0</v>
      </c>
      <c r="BT23" s="41">
        <f t="shared" si="10"/>
        <v>0</v>
      </c>
      <c r="BU23" s="41">
        <f t="shared" si="11"/>
        <v>0</v>
      </c>
      <c r="BV23" s="41">
        <f t="shared" si="12"/>
        <v>0</v>
      </c>
      <c r="BW23" s="41">
        <f t="shared" si="13"/>
        <v>0</v>
      </c>
      <c r="BX23" s="41">
        <f t="shared" si="14"/>
        <v>0</v>
      </c>
      <c r="BY23" s="41">
        <f t="shared" si="15"/>
        <v>0</v>
      </c>
      <c r="BZ23" s="41">
        <f t="shared" si="16"/>
        <v>0</v>
      </c>
      <c r="CA23" s="41">
        <f t="shared" si="17"/>
        <v>0</v>
      </c>
      <c r="CB23" s="41">
        <f t="shared" si="18"/>
        <v>0</v>
      </c>
      <c r="CC23" s="41">
        <f t="shared" si="19"/>
        <v>0</v>
      </c>
      <c r="CD23" s="41">
        <f t="shared" si="20"/>
        <v>0</v>
      </c>
      <c r="CE23" s="41">
        <f t="shared" si="21"/>
        <v>0</v>
      </c>
      <c r="CF23" s="41"/>
      <c r="CG23" s="41">
        <f t="shared" si="22"/>
        <v>0</v>
      </c>
      <c r="CH23" s="41">
        <f t="shared" si="23"/>
        <v>0</v>
      </c>
      <c r="CI23" s="41">
        <f t="shared" si="24"/>
        <v>0</v>
      </c>
      <c r="CJ23" s="41">
        <f t="shared" si="25"/>
        <v>0</v>
      </c>
      <c r="CK23" s="41">
        <f t="shared" si="26"/>
        <v>0</v>
      </c>
      <c r="CL23" s="41">
        <f t="shared" si="27"/>
        <v>0</v>
      </c>
      <c r="CM23" s="41">
        <f t="shared" si="28"/>
        <v>0</v>
      </c>
      <c r="CN23" s="41">
        <f t="shared" si="29"/>
        <v>0</v>
      </c>
      <c r="CO23" s="41">
        <f t="shared" si="30"/>
        <v>0</v>
      </c>
      <c r="CP23" s="41">
        <f t="shared" si="31"/>
        <v>0</v>
      </c>
      <c r="CQ23" s="41"/>
      <c r="CR23" s="41">
        <f t="shared" si="32"/>
        <v>0</v>
      </c>
      <c r="CS23" s="41">
        <f t="shared" si="33"/>
        <v>0</v>
      </c>
      <c r="CT23" s="41">
        <f t="shared" si="34"/>
        <v>0</v>
      </c>
      <c r="CU23" s="41">
        <f t="shared" si="35"/>
        <v>0</v>
      </c>
      <c r="CV23" s="41">
        <f t="shared" si="36"/>
        <v>0</v>
      </c>
    </row>
    <row r="24" spans="1:100" s="12" customFormat="1" ht="15.75" customHeight="1" x14ac:dyDescent="0.2">
      <c r="A24" s="42" t="s">
        <v>82</v>
      </c>
      <c r="B24" s="180" t="str">
        <f>IF(SUM(CE24:CF24)&gt;0," chy","15.")</f>
        <v>15.</v>
      </c>
      <c r="C24" s="181"/>
      <c r="D24" s="182"/>
      <c r="E24" s="183"/>
      <c r="F24" s="183"/>
      <c r="G24" s="183"/>
      <c r="H24" s="183"/>
      <c r="I24" s="183"/>
      <c r="J24" s="183"/>
      <c r="K24" s="184"/>
      <c r="L24" s="182"/>
      <c r="M24" s="185"/>
      <c r="N24" s="185"/>
      <c r="O24" s="185"/>
      <c r="P24" s="185"/>
      <c r="Q24" s="185"/>
      <c r="R24" s="185"/>
      <c r="S24" s="185"/>
      <c r="T24" s="186"/>
      <c r="U24" s="187"/>
      <c r="V24" s="188"/>
      <c r="W24" s="189"/>
      <c r="X24" s="187"/>
      <c r="Y24" s="190"/>
      <c r="Z24" s="191"/>
      <c r="AA24" s="192" t="str">
        <f t="shared" si="0"/>
        <v/>
      </c>
      <c r="AB24" s="193"/>
      <c r="AC24" s="193"/>
      <c r="AD24" s="194"/>
      <c r="AE24" s="178"/>
      <c r="AF24" s="178"/>
      <c r="AG24" s="178"/>
      <c r="AH24" s="178"/>
      <c r="AI24" s="182"/>
      <c r="AJ24" s="185"/>
      <c r="AK24" s="185"/>
      <c r="AL24" s="217" t="str">
        <f t="shared" si="1"/>
        <v/>
      </c>
      <c r="AM24" s="217"/>
      <c r="AN24" s="217"/>
      <c r="AO24" s="217"/>
      <c r="AP24" s="217" t="str">
        <f t="shared" si="2"/>
        <v/>
      </c>
      <c r="AQ24" s="217"/>
      <c r="AR24" s="217"/>
      <c r="AS24" s="217"/>
      <c r="AT24" s="218" t="str">
        <f t="shared" si="3"/>
        <v/>
      </c>
      <c r="AU24" s="219"/>
      <c r="AV24" s="219"/>
      <c r="AW24" s="220"/>
      <c r="AX24" s="221"/>
      <c r="AY24" s="221"/>
      <c r="AZ24" s="221"/>
      <c r="BA24" s="214"/>
      <c r="BB24" s="222"/>
      <c r="BC24" s="221"/>
      <c r="BD24" s="221"/>
      <c r="BE24" s="214"/>
      <c r="BF24" s="178"/>
      <c r="BG24" s="178"/>
      <c r="BH24" s="178"/>
      <c r="BI24" s="179"/>
      <c r="BJ24" s="214" t="str">
        <f t="shared" si="4"/>
        <v/>
      </c>
      <c r="BK24" s="215"/>
      <c r="BL24" s="215"/>
      <c r="BM24" s="216"/>
      <c r="BN24" s="43"/>
      <c r="BO24" s="40" t="str">
        <f t="shared" si="5"/>
        <v/>
      </c>
      <c r="BP24" s="40">
        <f t="shared" si="6"/>
        <v>0</v>
      </c>
      <c r="BQ24" s="41">
        <f t="shared" si="7"/>
        <v>0</v>
      </c>
      <c r="BR24" s="41">
        <f t="shared" si="8"/>
        <v>0</v>
      </c>
      <c r="BS24" s="41">
        <f t="shared" si="9"/>
        <v>0</v>
      </c>
      <c r="BT24" s="41">
        <f t="shared" si="10"/>
        <v>0</v>
      </c>
      <c r="BU24" s="41">
        <f t="shared" si="11"/>
        <v>0</v>
      </c>
      <c r="BV24" s="41">
        <f t="shared" si="12"/>
        <v>0</v>
      </c>
      <c r="BW24" s="41">
        <f t="shared" si="13"/>
        <v>0</v>
      </c>
      <c r="BX24" s="41">
        <f t="shared" si="14"/>
        <v>0</v>
      </c>
      <c r="BY24" s="41">
        <f t="shared" si="15"/>
        <v>0</v>
      </c>
      <c r="BZ24" s="41">
        <f t="shared" si="16"/>
        <v>0</v>
      </c>
      <c r="CA24" s="41">
        <f t="shared" si="17"/>
        <v>0</v>
      </c>
      <c r="CB24" s="41">
        <f t="shared" si="18"/>
        <v>0</v>
      </c>
      <c r="CC24" s="41">
        <f t="shared" si="19"/>
        <v>0</v>
      </c>
      <c r="CD24" s="41">
        <f t="shared" si="20"/>
        <v>0</v>
      </c>
      <c r="CE24" s="41">
        <f t="shared" si="21"/>
        <v>0</v>
      </c>
      <c r="CF24" s="41"/>
      <c r="CG24" s="41">
        <f t="shared" si="22"/>
        <v>0</v>
      </c>
      <c r="CH24" s="41">
        <f t="shared" si="23"/>
        <v>0</v>
      </c>
      <c r="CI24" s="41">
        <f t="shared" si="24"/>
        <v>0</v>
      </c>
      <c r="CJ24" s="41">
        <f t="shared" si="25"/>
        <v>0</v>
      </c>
      <c r="CK24" s="41">
        <f t="shared" si="26"/>
        <v>0</v>
      </c>
      <c r="CL24" s="41">
        <f t="shared" si="27"/>
        <v>0</v>
      </c>
      <c r="CM24" s="41">
        <f t="shared" si="28"/>
        <v>0</v>
      </c>
      <c r="CN24" s="41">
        <f t="shared" si="29"/>
        <v>0</v>
      </c>
      <c r="CO24" s="41">
        <f t="shared" si="30"/>
        <v>0</v>
      </c>
      <c r="CP24" s="41">
        <f t="shared" si="31"/>
        <v>0</v>
      </c>
      <c r="CQ24" s="41"/>
      <c r="CR24" s="41">
        <f t="shared" si="32"/>
        <v>0</v>
      </c>
      <c r="CS24" s="41">
        <f t="shared" si="33"/>
        <v>0</v>
      </c>
      <c r="CT24" s="41">
        <f t="shared" si="34"/>
        <v>0</v>
      </c>
      <c r="CU24" s="41">
        <f t="shared" si="35"/>
        <v>0</v>
      </c>
      <c r="CV24" s="41">
        <f t="shared" si="36"/>
        <v>0</v>
      </c>
    </row>
    <row r="25" spans="1:100" s="12" customFormat="1" ht="15.75" customHeight="1" x14ac:dyDescent="0.2">
      <c r="A25" s="44"/>
      <c r="B25" s="180" t="str">
        <f>IF(SUM(CE25:CF25)&gt;0," chy","16.")</f>
        <v>16.</v>
      </c>
      <c r="C25" s="181"/>
      <c r="D25" s="182"/>
      <c r="E25" s="183"/>
      <c r="F25" s="183"/>
      <c r="G25" s="183"/>
      <c r="H25" s="183"/>
      <c r="I25" s="183"/>
      <c r="J25" s="183"/>
      <c r="K25" s="184"/>
      <c r="L25" s="182"/>
      <c r="M25" s="185"/>
      <c r="N25" s="185"/>
      <c r="O25" s="185"/>
      <c r="P25" s="185"/>
      <c r="Q25" s="185"/>
      <c r="R25" s="185"/>
      <c r="S25" s="185"/>
      <c r="T25" s="186"/>
      <c r="U25" s="187"/>
      <c r="V25" s="188"/>
      <c r="W25" s="189"/>
      <c r="X25" s="187"/>
      <c r="Y25" s="190"/>
      <c r="Z25" s="191"/>
      <c r="AA25" s="192" t="str">
        <f t="shared" si="0"/>
        <v/>
      </c>
      <c r="AB25" s="193"/>
      <c r="AC25" s="193"/>
      <c r="AD25" s="194"/>
      <c r="AE25" s="178"/>
      <c r="AF25" s="178"/>
      <c r="AG25" s="178"/>
      <c r="AH25" s="178"/>
      <c r="AI25" s="182"/>
      <c r="AJ25" s="185"/>
      <c r="AK25" s="185"/>
      <c r="AL25" s="217" t="str">
        <f t="shared" si="1"/>
        <v/>
      </c>
      <c r="AM25" s="217"/>
      <c r="AN25" s="217"/>
      <c r="AO25" s="217"/>
      <c r="AP25" s="217" t="str">
        <f t="shared" si="2"/>
        <v/>
      </c>
      <c r="AQ25" s="217"/>
      <c r="AR25" s="217"/>
      <c r="AS25" s="217"/>
      <c r="AT25" s="218" t="str">
        <f t="shared" si="3"/>
        <v/>
      </c>
      <c r="AU25" s="219"/>
      <c r="AV25" s="219"/>
      <c r="AW25" s="220"/>
      <c r="AX25" s="221"/>
      <c r="AY25" s="221"/>
      <c r="AZ25" s="221"/>
      <c r="BA25" s="214"/>
      <c r="BB25" s="222"/>
      <c r="BC25" s="221"/>
      <c r="BD25" s="221"/>
      <c r="BE25" s="214"/>
      <c r="BF25" s="178"/>
      <c r="BG25" s="178"/>
      <c r="BH25" s="178"/>
      <c r="BI25" s="179"/>
      <c r="BJ25" s="214" t="str">
        <f t="shared" si="4"/>
        <v/>
      </c>
      <c r="BK25" s="215"/>
      <c r="BL25" s="215"/>
      <c r="BM25" s="216"/>
      <c r="BN25" s="43"/>
      <c r="BO25" s="40" t="str">
        <f t="shared" si="5"/>
        <v/>
      </c>
      <c r="BP25" s="40">
        <f t="shared" si="6"/>
        <v>0</v>
      </c>
      <c r="BQ25" s="41">
        <f t="shared" si="7"/>
        <v>0</v>
      </c>
      <c r="BR25" s="41">
        <f t="shared" si="8"/>
        <v>0</v>
      </c>
      <c r="BS25" s="41">
        <f t="shared" si="9"/>
        <v>0</v>
      </c>
      <c r="BT25" s="41">
        <f t="shared" si="10"/>
        <v>0</v>
      </c>
      <c r="BU25" s="41">
        <f t="shared" si="11"/>
        <v>0</v>
      </c>
      <c r="BV25" s="41">
        <f t="shared" si="12"/>
        <v>0</v>
      </c>
      <c r="BW25" s="41">
        <f t="shared" si="13"/>
        <v>0</v>
      </c>
      <c r="BX25" s="41">
        <f t="shared" si="14"/>
        <v>0</v>
      </c>
      <c r="BY25" s="41">
        <f t="shared" si="15"/>
        <v>0</v>
      </c>
      <c r="BZ25" s="41">
        <f t="shared" si="16"/>
        <v>0</v>
      </c>
      <c r="CA25" s="41">
        <f t="shared" si="17"/>
        <v>0</v>
      </c>
      <c r="CB25" s="41">
        <f t="shared" si="18"/>
        <v>0</v>
      </c>
      <c r="CC25" s="41">
        <f t="shared" si="19"/>
        <v>0</v>
      </c>
      <c r="CD25" s="41">
        <f t="shared" si="20"/>
        <v>0</v>
      </c>
      <c r="CE25" s="41">
        <f t="shared" si="21"/>
        <v>0</v>
      </c>
      <c r="CF25" s="41"/>
      <c r="CG25" s="41">
        <f t="shared" si="22"/>
        <v>0</v>
      </c>
      <c r="CH25" s="41">
        <f t="shared" si="23"/>
        <v>0</v>
      </c>
      <c r="CI25" s="41">
        <f t="shared" si="24"/>
        <v>0</v>
      </c>
      <c r="CJ25" s="41">
        <f t="shared" si="25"/>
        <v>0</v>
      </c>
      <c r="CK25" s="41">
        <f t="shared" si="26"/>
        <v>0</v>
      </c>
      <c r="CL25" s="41">
        <f t="shared" si="27"/>
        <v>0</v>
      </c>
      <c r="CM25" s="41">
        <f t="shared" si="28"/>
        <v>0</v>
      </c>
      <c r="CN25" s="41">
        <f t="shared" si="29"/>
        <v>0</v>
      </c>
      <c r="CO25" s="41">
        <f t="shared" si="30"/>
        <v>0</v>
      </c>
      <c r="CP25" s="41">
        <f t="shared" si="31"/>
        <v>0</v>
      </c>
      <c r="CQ25" s="41"/>
      <c r="CR25" s="41">
        <f t="shared" si="32"/>
        <v>0</v>
      </c>
      <c r="CS25" s="41">
        <f t="shared" si="33"/>
        <v>0</v>
      </c>
      <c r="CT25" s="41">
        <f t="shared" si="34"/>
        <v>0</v>
      </c>
      <c r="CU25" s="41">
        <f t="shared" si="35"/>
        <v>0</v>
      </c>
      <c r="CV25" s="41">
        <f t="shared" si="36"/>
        <v>0</v>
      </c>
    </row>
    <row r="26" spans="1:100" s="12" customFormat="1" ht="15.75" customHeight="1" x14ac:dyDescent="0.2">
      <c r="A26" s="44"/>
      <c r="B26" s="180" t="str">
        <f>IF(SUM(CE26:CF26)&gt;0," chy","17.")</f>
        <v>17.</v>
      </c>
      <c r="C26" s="181"/>
      <c r="D26" s="182"/>
      <c r="E26" s="183"/>
      <c r="F26" s="183"/>
      <c r="G26" s="183"/>
      <c r="H26" s="183"/>
      <c r="I26" s="183"/>
      <c r="J26" s="183"/>
      <c r="K26" s="184"/>
      <c r="L26" s="182"/>
      <c r="M26" s="185"/>
      <c r="N26" s="185"/>
      <c r="O26" s="185"/>
      <c r="P26" s="185"/>
      <c r="Q26" s="185"/>
      <c r="R26" s="185"/>
      <c r="S26" s="185"/>
      <c r="T26" s="186"/>
      <c r="U26" s="187"/>
      <c r="V26" s="188"/>
      <c r="W26" s="189"/>
      <c r="X26" s="187"/>
      <c r="Y26" s="190"/>
      <c r="Z26" s="191"/>
      <c r="AA26" s="192" t="str">
        <f t="shared" si="0"/>
        <v/>
      </c>
      <c r="AB26" s="193"/>
      <c r="AC26" s="193"/>
      <c r="AD26" s="194"/>
      <c r="AE26" s="178"/>
      <c r="AF26" s="178"/>
      <c r="AG26" s="178"/>
      <c r="AH26" s="178"/>
      <c r="AI26" s="182"/>
      <c r="AJ26" s="185"/>
      <c r="AK26" s="185"/>
      <c r="AL26" s="217" t="str">
        <f t="shared" si="1"/>
        <v/>
      </c>
      <c r="AM26" s="217"/>
      <c r="AN26" s="217"/>
      <c r="AO26" s="217"/>
      <c r="AP26" s="217" t="str">
        <f t="shared" si="2"/>
        <v/>
      </c>
      <c r="AQ26" s="217"/>
      <c r="AR26" s="217"/>
      <c r="AS26" s="217"/>
      <c r="AT26" s="218" t="str">
        <f t="shared" si="3"/>
        <v/>
      </c>
      <c r="AU26" s="219"/>
      <c r="AV26" s="219"/>
      <c r="AW26" s="220"/>
      <c r="AX26" s="221"/>
      <c r="AY26" s="221"/>
      <c r="AZ26" s="221"/>
      <c r="BA26" s="214"/>
      <c r="BB26" s="222"/>
      <c r="BC26" s="221"/>
      <c r="BD26" s="221"/>
      <c r="BE26" s="214"/>
      <c r="BF26" s="178"/>
      <c r="BG26" s="178"/>
      <c r="BH26" s="178"/>
      <c r="BI26" s="179"/>
      <c r="BJ26" s="214" t="str">
        <f t="shared" si="4"/>
        <v/>
      </c>
      <c r="BK26" s="215"/>
      <c r="BL26" s="215"/>
      <c r="BM26" s="216"/>
      <c r="BN26" s="43"/>
      <c r="BO26" s="40" t="str">
        <f t="shared" si="5"/>
        <v/>
      </c>
      <c r="BP26" s="40">
        <f t="shared" si="6"/>
        <v>0</v>
      </c>
      <c r="BQ26" s="41">
        <f t="shared" si="7"/>
        <v>0</v>
      </c>
      <c r="BR26" s="41">
        <f t="shared" si="8"/>
        <v>0</v>
      </c>
      <c r="BS26" s="41">
        <f t="shared" si="9"/>
        <v>0</v>
      </c>
      <c r="BT26" s="41">
        <f t="shared" si="10"/>
        <v>0</v>
      </c>
      <c r="BU26" s="41">
        <f t="shared" si="11"/>
        <v>0</v>
      </c>
      <c r="BV26" s="41">
        <f t="shared" si="12"/>
        <v>0</v>
      </c>
      <c r="BW26" s="41">
        <f t="shared" si="13"/>
        <v>0</v>
      </c>
      <c r="BX26" s="41">
        <f t="shared" si="14"/>
        <v>0</v>
      </c>
      <c r="BY26" s="41">
        <f t="shared" si="15"/>
        <v>0</v>
      </c>
      <c r="BZ26" s="41">
        <f t="shared" si="16"/>
        <v>0</v>
      </c>
      <c r="CA26" s="41">
        <f t="shared" si="17"/>
        <v>0</v>
      </c>
      <c r="CB26" s="41">
        <f t="shared" si="18"/>
        <v>0</v>
      </c>
      <c r="CC26" s="41">
        <f t="shared" si="19"/>
        <v>0</v>
      </c>
      <c r="CD26" s="41">
        <f t="shared" si="20"/>
        <v>0</v>
      </c>
      <c r="CE26" s="41">
        <f t="shared" si="21"/>
        <v>0</v>
      </c>
      <c r="CF26" s="41"/>
      <c r="CG26" s="41">
        <f t="shared" si="22"/>
        <v>0</v>
      </c>
      <c r="CH26" s="41">
        <f t="shared" si="23"/>
        <v>0</v>
      </c>
      <c r="CI26" s="41">
        <f t="shared" si="24"/>
        <v>0</v>
      </c>
      <c r="CJ26" s="41">
        <f t="shared" si="25"/>
        <v>0</v>
      </c>
      <c r="CK26" s="41">
        <f t="shared" si="26"/>
        <v>0</v>
      </c>
      <c r="CL26" s="41">
        <f t="shared" si="27"/>
        <v>0</v>
      </c>
      <c r="CM26" s="41">
        <f t="shared" si="28"/>
        <v>0</v>
      </c>
      <c r="CN26" s="41">
        <f t="shared" si="29"/>
        <v>0</v>
      </c>
      <c r="CO26" s="41">
        <f t="shared" si="30"/>
        <v>0</v>
      </c>
      <c r="CP26" s="41">
        <f t="shared" si="31"/>
        <v>0</v>
      </c>
      <c r="CQ26" s="41"/>
      <c r="CR26" s="41">
        <f t="shared" si="32"/>
        <v>0</v>
      </c>
      <c r="CS26" s="41">
        <f t="shared" si="33"/>
        <v>0</v>
      </c>
      <c r="CT26" s="41">
        <f t="shared" si="34"/>
        <v>0</v>
      </c>
      <c r="CU26" s="41">
        <f t="shared" si="35"/>
        <v>0</v>
      </c>
      <c r="CV26" s="41">
        <f t="shared" si="36"/>
        <v>0</v>
      </c>
    </row>
    <row r="27" spans="1:100" s="12" customFormat="1" ht="15.75" customHeight="1" x14ac:dyDescent="0.2">
      <c r="A27" s="44"/>
      <c r="B27" s="180" t="str">
        <f>IF(SUM(CE27:CF27)&gt;0," chy","18.")</f>
        <v>18.</v>
      </c>
      <c r="C27" s="181"/>
      <c r="D27" s="182"/>
      <c r="E27" s="183"/>
      <c r="F27" s="183"/>
      <c r="G27" s="183"/>
      <c r="H27" s="183"/>
      <c r="I27" s="183"/>
      <c r="J27" s="183"/>
      <c r="K27" s="184"/>
      <c r="L27" s="182"/>
      <c r="M27" s="185"/>
      <c r="N27" s="185"/>
      <c r="O27" s="185"/>
      <c r="P27" s="185"/>
      <c r="Q27" s="185"/>
      <c r="R27" s="185"/>
      <c r="S27" s="185"/>
      <c r="T27" s="186"/>
      <c r="U27" s="187"/>
      <c r="V27" s="188"/>
      <c r="W27" s="189"/>
      <c r="X27" s="187"/>
      <c r="Y27" s="190"/>
      <c r="Z27" s="191"/>
      <c r="AA27" s="192" t="str">
        <f t="shared" si="0"/>
        <v/>
      </c>
      <c r="AB27" s="193"/>
      <c r="AC27" s="193"/>
      <c r="AD27" s="194"/>
      <c r="AE27" s="178"/>
      <c r="AF27" s="178"/>
      <c r="AG27" s="178"/>
      <c r="AH27" s="178"/>
      <c r="AI27" s="182"/>
      <c r="AJ27" s="185"/>
      <c r="AK27" s="185"/>
      <c r="AL27" s="217" t="str">
        <f t="shared" si="1"/>
        <v/>
      </c>
      <c r="AM27" s="217"/>
      <c r="AN27" s="217"/>
      <c r="AO27" s="217"/>
      <c r="AP27" s="217" t="str">
        <f t="shared" si="2"/>
        <v/>
      </c>
      <c r="AQ27" s="217"/>
      <c r="AR27" s="217"/>
      <c r="AS27" s="217"/>
      <c r="AT27" s="218" t="str">
        <f t="shared" si="3"/>
        <v/>
      </c>
      <c r="AU27" s="219"/>
      <c r="AV27" s="219"/>
      <c r="AW27" s="220"/>
      <c r="AX27" s="221"/>
      <c r="AY27" s="221"/>
      <c r="AZ27" s="221"/>
      <c r="BA27" s="214"/>
      <c r="BB27" s="222"/>
      <c r="BC27" s="221"/>
      <c r="BD27" s="221"/>
      <c r="BE27" s="214"/>
      <c r="BF27" s="178"/>
      <c r="BG27" s="178"/>
      <c r="BH27" s="178"/>
      <c r="BI27" s="179"/>
      <c r="BJ27" s="214" t="str">
        <f t="shared" si="4"/>
        <v/>
      </c>
      <c r="BK27" s="215"/>
      <c r="BL27" s="215"/>
      <c r="BM27" s="216"/>
      <c r="BN27" s="43"/>
      <c r="BO27" s="40" t="str">
        <f t="shared" si="5"/>
        <v/>
      </c>
      <c r="BP27" s="40">
        <f t="shared" si="6"/>
        <v>0</v>
      </c>
      <c r="BQ27" s="41">
        <f t="shared" si="7"/>
        <v>0</v>
      </c>
      <c r="BR27" s="41">
        <f t="shared" si="8"/>
        <v>0</v>
      </c>
      <c r="BS27" s="41">
        <f t="shared" si="9"/>
        <v>0</v>
      </c>
      <c r="BT27" s="41">
        <f t="shared" si="10"/>
        <v>0</v>
      </c>
      <c r="BU27" s="41">
        <f t="shared" si="11"/>
        <v>0</v>
      </c>
      <c r="BV27" s="41">
        <f t="shared" si="12"/>
        <v>0</v>
      </c>
      <c r="BW27" s="41">
        <f t="shared" si="13"/>
        <v>0</v>
      </c>
      <c r="BX27" s="41">
        <f t="shared" si="14"/>
        <v>0</v>
      </c>
      <c r="BY27" s="41">
        <f t="shared" si="15"/>
        <v>0</v>
      </c>
      <c r="BZ27" s="41">
        <f t="shared" si="16"/>
        <v>0</v>
      </c>
      <c r="CA27" s="41">
        <f t="shared" si="17"/>
        <v>0</v>
      </c>
      <c r="CB27" s="41">
        <f t="shared" si="18"/>
        <v>0</v>
      </c>
      <c r="CC27" s="41">
        <f t="shared" si="19"/>
        <v>0</v>
      </c>
      <c r="CD27" s="41">
        <f t="shared" si="20"/>
        <v>0</v>
      </c>
      <c r="CE27" s="41">
        <f t="shared" si="21"/>
        <v>0</v>
      </c>
      <c r="CF27" s="41"/>
      <c r="CG27" s="41">
        <f t="shared" si="22"/>
        <v>0</v>
      </c>
      <c r="CH27" s="41">
        <f t="shared" si="23"/>
        <v>0</v>
      </c>
      <c r="CI27" s="41">
        <f t="shared" si="24"/>
        <v>0</v>
      </c>
      <c r="CJ27" s="41">
        <f t="shared" si="25"/>
        <v>0</v>
      </c>
      <c r="CK27" s="41">
        <f t="shared" si="26"/>
        <v>0</v>
      </c>
      <c r="CL27" s="41">
        <f t="shared" si="27"/>
        <v>0</v>
      </c>
      <c r="CM27" s="41">
        <f t="shared" si="28"/>
        <v>0</v>
      </c>
      <c r="CN27" s="41">
        <f t="shared" si="29"/>
        <v>0</v>
      </c>
      <c r="CO27" s="41">
        <f t="shared" si="30"/>
        <v>0</v>
      </c>
      <c r="CP27" s="41">
        <f t="shared" si="31"/>
        <v>0</v>
      </c>
      <c r="CQ27" s="41"/>
      <c r="CR27" s="41">
        <f t="shared" si="32"/>
        <v>0</v>
      </c>
      <c r="CS27" s="41">
        <f t="shared" si="33"/>
        <v>0</v>
      </c>
      <c r="CT27" s="41">
        <f t="shared" si="34"/>
        <v>0</v>
      </c>
      <c r="CU27" s="41">
        <f t="shared" si="35"/>
        <v>0</v>
      </c>
      <c r="CV27" s="41">
        <f t="shared" si="36"/>
        <v>0</v>
      </c>
    </row>
    <row r="28" spans="1:100" s="12" customFormat="1" ht="15.75" customHeight="1" x14ac:dyDescent="0.2">
      <c r="A28" s="44"/>
      <c r="B28" s="180" t="str">
        <f>IF(SUM(CE28:CF28)&gt;0," chy","19.")</f>
        <v>19.</v>
      </c>
      <c r="C28" s="181"/>
      <c r="D28" s="182"/>
      <c r="E28" s="183"/>
      <c r="F28" s="183"/>
      <c r="G28" s="183"/>
      <c r="H28" s="183"/>
      <c r="I28" s="183"/>
      <c r="J28" s="183"/>
      <c r="K28" s="184"/>
      <c r="L28" s="182"/>
      <c r="M28" s="185"/>
      <c r="N28" s="185"/>
      <c r="O28" s="185"/>
      <c r="P28" s="185"/>
      <c r="Q28" s="185"/>
      <c r="R28" s="185"/>
      <c r="S28" s="185"/>
      <c r="T28" s="186"/>
      <c r="U28" s="187"/>
      <c r="V28" s="188"/>
      <c r="W28" s="189"/>
      <c r="X28" s="187"/>
      <c r="Y28" s="190"/>
      <c r="Z28" s="191"/>
      <c r="AA28" s="192" t="str">
        <f t="shared" si="0"/>
        <v/>
      </c>
      <c r="AB28" s="193"/>
      <c r="AC28" s="193"/>
      <c r="AD28" s="194"/>
      <c r="AE28" s="178"/>
      <c r="AF28" s="178"/>
      <c r="AG28" s="178"/>
      <c r="AH28" s="178"/>
      <c r="AI28" s="182"/>
      <c r="AJ28" s="185"/>
      <c r="AK28" s="185"/>
      <c r="AL28" s="217" t="str">
        <f t="shared" si="1"/>
        <v/>
      </c>
      <c r="AM28" s="217"/>
      <c r="AN28" s="217"/>
      <c r="AO28" s="217"/>
      <c r="AP28" s="217" t="str">
        <f t="shared" si="2"/>
        <v/>
      </c>
      <c r="AQ28" s="217"/>
      <c r="AR28" s="217"/>
      <c r="AS28" s="217"/>
      <c r="AT28" s="218" t="str">
        <f t="shared" si="3"/>
        <v/>
      </c>
      <c r="AU28" s="219"/>
      <c r="AV28" s="219"/>
      <c r="AW28" s="220"/>
      <c r="AX28" s="221"/>
      <c r="AY28" s="221"/>
      <c r="AZ28" s="221"/>
      <c r="BA28" s="214"/>
      <c r="BB28" s="222"/>
      <c r="BC28" s="221"/>
      <c r="BD28" s="221"/>
      <c r="BE28" s="214"/>
      <c r="BF28" s="178"/>
      <c r="BG28" s="178"/>
      <c r="BH28" s="178"/>
      <c r="BI28" s="179"/>
      <c r="BJ28" s="214" t="str">
        <f t="shared" si="4"/>
        <v/>
      </c>
      <c r="BK28" s="215"/>
      <c r="BL28" s="215"/>
      <c r="BM28" s="216"/>
      <c r="BN28" s="43"/>
      <c r="BO28" s="40" t="str">
        <f t="shared" si="5"/>
        <v/>
      </c>
      <c r="BP28" s="40">
        <f t="shared" si="6"/>
        <v>0</v>
      </c>
      <c r="BQ28" s="41">
        <f t="shared" si="7"/>
        <v>0</v>
      </c>
      <c r="BR28" s="41">
        <f t="shared" si="8"/>
        <v>0</v>
      </c>
      <c r="BS28" s="41">
        <f t="shared" si="9"/>
        <v>0</v>
      </c>
      <c r="BT28" s="41">
        <f t="shared" si="10"/>
        <v>0</v>
      </c>
      <c r="BU28" s="41">
        <f t="shared" si="11"/>
        <v>0</v>
      </c>
      <c r="BV28" s="41">
        <f t="shared" si="12"/>
        <v>0</v>
      </c>
      <c r="BW28" s="41">
        <f t="shared" si="13"/>
        <v>0</v>
      </c>
      <c r="BX28" s="41">
        <f t="shared" si="14"/>
        <v>0</v>
      </c>
      <c r="BY28" s="41">
        <f t="shared" si="15"/>
        <v>0</v>
      </c>
      <c r="BZ28" s="41">
        <f t="shared" si="16"/>
        <v>0</v>
      </c>
      <c r="CA28" s="41">
        <f t="shared" si="17"/>
        <v>0</v>
      </c>
      <c r="CB28" s="41">
        <f t="shared" si="18"/>
        <v>0</v>
      </c>
      <c r="CC28" s="41">
        <f t="shared" si="19"/>
        <v>0</v>
      </c>
      <c r="CD28" s="41">
        <f t="shared" si="20"/>
        <v>0</v>
      </c>
      <c r="CE28" s="41">
        <f t="shared" si="21"/>
        <v>0</v>
      </c>
      <c r="CF28" s="41"/>
      <c r="CG28" s="41">
        <f t="shared" si="22"/>
        <v>0</v>
      </c>
      <c r="CH28" s="41">
        <f t="shared" si="23"/>
        <v>0</v>
      </c>
      <c r="CI28" s="41">
        <f t="shared" si="24"/>
        <v>0</v>
      </c>
      <c r="CJ28" s="41">
        <f t="shared" si="25"/>
        <v>0</v>
      </c>
      <c r="CK28" s="41">
        <f t="shared" si="26"/>
        <v>0</v>
      </c>
      <c r="CL28" s="41">
        <f t="shared" si="27"/>
        <v>0</v>
      </c>
      <c r="CM28" s="41">
        <f t="shared" si="28"/>
        <v>0</v>
      </c>
      <c r="CN28" s="41">
        <f t="shared" si="29"/>
        <v>0</v>
      </c>
      <c r="CO28" s="41">
        <f t="shared" si="30"/>
        <v>0</v>
      </c>
      <c r="CP28" s="41">
        <f t="shared" si="31"/>
        <v>0</v>
      </c>
      <c r="CQ28" s="41"/>
      <c r="CR28" s="41">
        <f t="shared" si="32"/>
        <v>0</v>
      </c>
      <c r="CS28" s="41">
        <f t="shared" si="33"/>
        <v>0</v>
      </c>
      <c r="CT28" s="41">
        <f t="shared" si="34"/>
        <v>0</v>
      </c>
      <c r="CU28" s="41">
        <f t="shared" si="35"/>
        <v>0</v>
      </c>
      <c r="CV28" s="41">
        <f t="shared" si="36"/>
        <v>0</v>
      </c>
    </row>
    <row r="29" spans="1:100" s="12" customFormat="1" ht="15.75" customHeight="1" x14ac:dyDescent="0.2">
      <c r="A29" s="44"/>
      <c r="B29" s="180" t="str">
        <f>IF(SUM(CE29:CF29)&gt;0," chy","20.")</f>
        <v>20.</v>
      </c>
      <c r="C29" s="181"/>
      <c r="D29" s="182"/>
      <c r="E29" s="183"/>
      <c r="F29" s="183"/>
      <c r="G29" s="183"/>
      <c r="H29" s="183"/>
      <c r="I29" s="183"/>
      <c r="J29" s="183"/>
      <c r="K29" s="184"/>
      <c r="L29" s="182"/>
      <c r="M29" s="185"/>
      <c r="N29" s="185"/>
      <c r="O29" s="185"/>
      <c r="P29" s="185"/>
      <c r="Q29" s="185"/>
      <c r="R29" s="185"/>
      <c r="S29" s="185"/>
      <c r="T29" s="186"/>
      <c r="U29" s="187"/>
      <c r="V29" s="188"/>
      <c r="W29" s="189"/>
      <c r="X29" s="187"/>
      <c r="Y29" s="190"/>
      <c r="Z29" s="191"/>
      <c r="AA29" s="192" t="str">
        <f t="shared" si="0"/>
        <v/>
      </c>
      <c r="AB29" s="193"/>
      <c r="AC29" s="193"/>
      <c r="AD29" s="194"/>
      <c r="AE29" s="178"/>
      <c r="AF29" s="178"/>
      <c r="AG29" s="178"/>
      <c r="AH29" s="178"/>
      <c r="AI29" s="182"/>
      <c r="AJ29" s="185"/>
      <c r="AK29" s="185"/>
      <c r="AL29" s="217" t="str">
        <f t="shared" si="1"/>
        <v/>
      </c>
      <c r="AM29" s="217"/>
      <c r="AN29" s="217"/>
      <c r="AO29" s="217"/>
      <c r="AP29" s="217" t="str">
        <f t="shared" si="2"/>
        <v/>
      </c>
      <c r="AQ29" s="217"/>
      <c r="AR29" s="217"/>
      <c r="AS29" s="217"/>
      <c r="AT29" s="218" t="str">
        <f t="shared" si="3"/>
        <v/>
      </c>
      <c r="AU29" s="219"/>
      <c r="AV29" s="219"/>
      <c r="AW29" s="220"/>
      <c r="AX29" s="221"/>
      <c r="AY29" s="221"/>
      <c r="AZ29" s="221"/>
      <c r="BA29" s="214"/>
      <c r="BB29" s="222"/>
      <c r="BC29" s="221"/>
      <c r="BD29" s="221"/>
      <c r="BE29" s="214"/>
      <c r="BF29" s="178"/>
      <c r="BG29" s="178"/>
      <c r="BH29" s="178"/>
      <c r="BI29" s="179"/>
      <c r="BJ29" s="214" t="str">
        <f t="shared" si="4"/>
        <v/>
      </c>
      <c r="BK29" s="215"/>
      <c r="BL29" s="215"/>
      <c r="BM29" s="216"/>
      <c r="BN29" s="43"/>
      <c r="BO29" s="40" t="str">
        <f t="shared" si="5"/>
        <v/>
      </c>
      <c r="BP29" s="40">
        <f t="shared" si="6"/>
        <v>0</v>
      </c>
      <c r="BQ29" s="41">
        <f t="shared" si="7"/>
        <v>0</v>
      </c>
      <c r="BR29" s="41">
        <f t="shared" si="8"/>
        <v>0</v>
      </c>
      <c r="BS29" s="41">
        <f t="shared" si="9"/>
        <v>0</v>
      </c>
      <c r="BT29" s="41">
        <f t="shared" si="10"/>
        <v>0</v>
      </c>
      <c r="BU29" s="41">
        <f t="shared" si="11"/>
        <v>0</v>
      </c>
      <c r="BV29" s="41">
        <f t="shared" si="12"/>
        <v>0</v>
      </c>
      <c r="BW29" s="41">
        <f t="shared" si="13"/>
        <v>0</v>
      </c>
      <c r="BX29" s="41">
        <f t="shared" si="14"/>
        <v>0</v>
      </c>
      <c r="BY29" s="41">
        <f t="shared" si="15"/>
        <v>0</v>
      </c>
      <c r="BZ29" s="41">
        <f t="shared" si="16"/>
        <v>0</v>
      </c>
      <c r="CA29" s="41">
        <f t="shared" si="17"/>
        <v>0</v>
      </c>
      <c r="CB29" s="41">
        <f t="shared" si="18"/>
        <v>0</v>
      </c>
      <c r="CC29" s="41">
        <f t="shared" si="19"/>
        <v>0</v>
      </c>
      <c r="CD29" s="41">
        <f t="shared" si="20"/>
        <v>0</v>
      </c>
      <c r="CE29" s="41">
        <f t="shared" si="21"/>
        <v>0</v>
      </c>
      <c r="CF29" s="41"/>
      <c r="CG29" s="41">
        <f t="shared" si="22"/>
        <v>0</v>
      </c>
      <c r="CH29" s="41">
        <f t="shared" si="23"/>
        <v>0</v>
      </c>
      <c r="CI29" s="41">
        <f t="shared" si="24"/>
        <v>0</v>
      </c>
      <c r="CJ29" s="41">
        <f t="shared" si="25"/>
        <v>0</v>
      </c>
      <c r="CK29" s="41">
        <f t="shared" si="26"/>
        <v>0</v>
      </c>
      <c r="CL29" s="41">
        <f t="shared" si="27"/>
        <v>0</v>
      </c>
      <c r="CM29" s="41">
        <f t="shared" si="28"/>
        <v>0</v>
      </c>
      <c r="CN29" s="41">
        <f t="shared" si="29"/>
        <v>0</v>
      </c>
      <c r="CO29" s="41">
        <f t="shared" si="30"/>
        <v>0</v>
      </c>
      <c r="CP29" s="41">
        <f t="shared" si="31"/>
        <v>0</v>
      </c>
      <c r="CQ29" s="41"/>
      <c r="CR29" s="41">
        <f t="shared" si="32"/>
        <v>0</v>
      </c>
      <c r="CS29" s="41">
        <f t="shared" si="33"/>
        <v>0</v>
      </c>
      <c r="CT29" s="41">
        <f t="shared" si="34"/>
        <v>0</v>
      </c>
      <c r="CU29" s="41">
        <f t="shared" si="35"/>
        <v>0</v>
      </c>
      <c r="CV29" s="41">
        <f t="shared" si="36"/>
        <v>0</v>
      </c>
    </row>
    <row r="30" spans="1:100" s="12" customFormat="1" ht="15.75" customHeight="1" x14ac:dyDescent="0.2">
      <c r="A30" s="42" t="s">
        <v>83</v>
      </c>
      <c r="B30" s="180" t="str">
        <f>IF(SUM(CE30:CF30)&gt;0," chy","21.")</f>
        <v>21.</v>
      </c>
      <c r="C30" s="181"/>
      <c r="D30" s="182"/>
      <c r="E30" s="183"/>
      <c r="F30" s="183"/>
      <c r="G30" s="183"/>
      <c r="H30" s="183"/>
      <c r="I30" s="183"/>
      <c r="J30" s="183"/>
      <c r="K30" s="184"/>
      <c r="L30" s="182"/>
      <c r="M30" s="185"/>
      <c r="N30" s="185"/>
      <c r="O30" s="185"/>
      <c r="P30" s="185"/>
      <c r="Q30" s="185"/>
      <c r="R30" s="185"/>
      <c r="S30" s="185"/>
      <c r="T30" s="186"/>
      <c r="U30" s="187"/>
      <c r="V30" s="188"/>
      <c r="W30" s="189"/>
      <c r="X30" s="187"/>
      <c r="Y30" s="190"/>
      <c r="Z30" s="191"/>
      <c r="AA30" s="192" t="str">
        <f t="shared" si="0"/>
        <v/>
      </c>
      <c r="AB30" s="193"/>
      <c r="AC30" s="193"/>
      <c r="AD30" s="194"/>
      <c r="AE30" s="178"/>
      <c r="AF30" s="178"/>
      <c r="AG30" s="178"/>
      <c r="AH30" s="178"/>
      <c r="AI30" s="182"/>
      <c r="AJ30" s="185"/>
      <c r="AK30" s="185"/>
      <c r="AL30" s="217" t="str">
        <f t="shared" si="1"/>
        <v/>
      </c>
      <c r="AM30" s="217"/>
      <c r="AN30" s="217"/>
      <c r="AO30" s="217"/>
      <c r="AP30" s="217" t="str">
        <f t="shared" si="2"/>
        <v/>
      </c>
      <c r="AQ30" s="217"/>
      <c r="AR30" s="217"/>
      <c r="AS30" s="217"/>
      <c r="AT30" s="218" t="str">
        <f t="shared" si="3"/>
        <v/>
      </c>
      <c r="AU30" s="219"/>
      <c r="AV30" s="219"/>
      <c r="AW30" s="220"/>
      <c r="AX30" s="221"/>
      <c r="AY30" s="221"/>
      <c r="AZ30" s="221"/>
      <c r="BA30" s="214"/>
      <c r="BB30" s="222"/>
      <c r="BC30" s="221"/>
      <c r="BD30" s="221"/>
      <c r="BE30" s="214"/>
      <c r="BF30" s="178"/>
      <c r="BG30" s="178"/>
      <c r="BH30" s="178"/>
      <c r="BI30" s="179"/>
      <c r="BJ30" s="214" t="str">
        <f t="shared" si="4"/>
        <v/>
      </c>
      <c r="BK30" s="215"/>
      <c r="BL30" s="215"/>
      <c r="BM30" s="216"/>
      <c r="BN30" s="43"/>
      <c r="BO30" s="40" t="str">
        <f t="shared" si="5"/>
        <v/>
      </c>
      <c r="BP30" s="40">
        <f t="shared" si="6"/>
        <v>0</v>
      </c>
      <c r="BQ30" s="41">
        <f t="shared" si="7"/>
        <v>0</v>
      </c>
      <c r="BR30" s="41">
        <f t="shared" si="8"/>
        <v>0</v>
      </c>
      <c r="BS30" s="41">
        <f t="shared" si="9"/>
        <v>0</v>
      </c>
      <c r="BT30" s="41">
        <f t="shared" si="10"/>
        <v>0</v>
      </c>
      <c r="BU30" s="41">
        <f t="shared" si="11"/>
        <v>0</v>
      </c>
      <c r="BV30" s="41">
        <f t="shared" si="12"/>
        <v>0</v>
      </c>
      <c r="BW30" s="41">
        <f t="shared" si="13"/>
        <v>0</v>
      </c>
      <c r="BX30" s="41">
        <f t="shared" si="14"/>
        <v>0</v>
      </c>
      <c r="BY30" s="41">
        <f t="shared" si="15"/>
        <v>0</v>
      </c>
      <c r="BZ30" s="41">
        <f t="shared" si="16"/>
        <v>0</v>
      </c>
      <c r="CA30" s="41">
        <f t="shared" si="17"/>
        <v>0</v>
      </c>
      <c r="CB30" s="41">
        <f t="shared" si="18"/>
        <v>0</v>
      </c>
      <c r="CC30" s="41">
        <f t="shared" si="19"/>
        <v>0</v>
      </c>
      <c r="CD30" s="41">
        <f t="shared" si="20"/>
        <v>0</v>
      </c>
      <c r="CE30" s="41">
        <f t="shared" si="21"/>
        <v>0</v>
      </c>
      <c r="CF30" s="41"/>
      <c r="CG30" s="41">
        <f t="shared" si="22"/>
        <v>0</v>
      </c>
      <c r="CH30" s="41">
        <f t="shared" si="23"/>
        <v>0</v>
      </c>
      <c r="CI30" s="41">
        <f t="shared" si="24"/>
        <v>0</v>
      </c>
      <c r="CJ30" s="41">
        <f t="shared" si="25"/>
        <v>0</v>
      </c>
      <c r="CK30" s="41">
        <f t="shared" si="26"/>
        <v>0</v>
      </c>
      <c r="CL30" s="41">
        <f t="shared" si="27"/>
        <v>0</v>
      </c>
      <c r="CM30" s="41">
        <f t="shared" si="28"/>
        <v>0</v>
      </c>
      <c r="CN30" s="41">
        <f t="shared" si="29"/>
        <v>0</v>
      </c>
      <c r="CO30" s="41">
        <f t="shared" si="30"/>
        <v>0</v>
      </c>
      <c r="CP30" s="41">
        <f t="shared" si="31"/>
        <v>0</v>
      </c>
      <c r="CQ30" s="41"/>
      <c r="CR30" s="41">
        <f t="shared" si="32"/>
        <v>0</v>
      </c>
      <c r="CS30" s="41">
        <f t="shared" si="33"/>
        <v>0</v>
      </c>
      <c r="CT30" s="41">
        <f t="shared" si="34"/>
        <v>0</v>
      </c>
      <c r="CU30" s="41">
        <f t="shared" si="35"/>
        <v>0</v>
      </c>
      <c r="CV30" s="41">
        <f t="shared" si="36"/>
        <v>0</v>
      </c>
    </row>
    <row r="31" spans="1:100" s="12" customFormat="1" ht="15.75" customHeight="1" x14ac:dyDescent="0.2">
      <c r="A31" s="42" t="s">
        <v>82</v>
      </c>
      <c r="B31" s="180" t="str">
        <f>IF(SUM(CE31:CF31)&gt;0," chy","22.")</f>
        <v>22.</v>
      </c>
      <c r="C31" s="181"/>
      <c r="D31" s="182"/>
      <c r="E31" s="183"/>
      <c r="F31" s="183"/>
      <c r="G31" s="183"/>
      <c r="H31" s="183"/>
      <c r="I31" s="183"/>
      <c r="J31" s="183"/>
      <c r="K31" s="184"/>
      <c r="L31" s="182"/>
      <c r="M31" s="185"/>
      <c r="N31" s="185"/>
      <c r="O31" s="185"/>
      <c r="P31" s="185"/>
      <c r="Q31" s="185"/>
      <c r="R31" s="185"/>
      <c r="S31" s="185"/>
      <c r="T31" s="186"/>
      <c r="U31" s="187"/>
      <c r="V31" s="188"/>
      <c r="W31" s="189"/>
      <c r="X31" s="187"/>
      <c r="Y31" s="190"/>
      <c r="Z31" s="191"/>
      <c r="AA31" s="192" t="str">
        <f t="shared" si="0"/>
        <v/>
      </c>
      <c r="AB31" s="193"/>
      <c r="AC31" s="193"/>
      <c r="AD31" s="194"/>
      <c r="AE31" s="178"/>
      <c r="AF31" s="178"/>
      <c r="AG31" s="178"/>
      <c r="AH31" s="178"/>
      <c r="AI31" s="182"/>
      <c r="AJ31" s="185"/>
      <c r="AK31" s="185"/>
      <c r="AL31" s="217" t="str">
        <f t="shared" si="1"/>
        <v/>
      </c>
      <c r="AM31" s="217"/>
      <c r="AN31" s="217"/>
      <c r="AO31" s="217"/>
      <c r="AP31" s="217" t="str">
        <f t="shared" si="2"/>
        <v/>
      </c>
      <c r="AQ31" s="217"/>
      <c r="AR31" s="217"/>
      <c r="AS31" s="217"/>
      <c r="AT31" s="218" t="str">
        <f t="shared" si="3"/>
        <v/>
      </c>
      <c r="AU31" s="219"/>
      <c r="AV31" s="219"/>
      <c r="AW31" s="220"/>
      <c r="AX31" s="221"/>
      <c r="AY31" s="221"/>
      <c r="AZ31" s="221"/>
      <c r="BA31" s="214"/>
      <c r="BB31" s="222"/>
      <c r="BC31" s="221"/>
      <c r="BD31" s="221"/>
      <c r="BE31" s="214"/>
      <c r="BF31" s="178"/>
      <c r="BG31" s="178"/>
      <c r="BH31" s="178"/>
      <c r="BI31" s="179"/>
      <c r="BJ31" s="214" t="str">
        <f t="shared" si="4"/>
        <v/>
      </c>
      <c r="BK31" s="215"/>
      <c r="BL31" s="215"/>
      <c r="BM31" s="216"/>
      <c r="BN31" s="43"/>
      <c r="BO31" s="40" t="str">
        <f t="shared" si="5"/>
        <v/>
      </c>
      <c r="BP31" s="40">
        <f t="shared" si="6"/>
        <v>0</v>
      </c>
      <c r="BQ31" s="41">
        <f t="shared" si="7"/>
        <v>0</v>
      </c>
      <c r="BR31" s="41">
        <f t="shared" si="8"/>
        <v>0</v>
      </c>
      <c r="BS31" s="41">
        <f t="shared" si="9"/>
        <v>0</v>
      </c>
      <c r="BT31" s="41">
        <f t="shared" si="10"/>
        <v>0</v>
      </c>
      <c r="BU31" s="41">
        <f t="shared" si="11"/>
        <v>0</v>
      </c>
      <c r="BV31" s="41">
        <f t="shared" si="12"/>
        <v>0</v>
      </c>
      <c r="BW31" s="41">
        <f t="shared" si="13"/>
        <v>0</v>
      </c>
      <c r="BX31" s="41">
        <f t="shared" si="14"/>
        <v>0</v>
      </c>
      <c r="BY31" s="41">
        <f t="shared" si="15"/>
        <v>0</v>
      </c>
      <c r="BZ31" s="41">
        <f t="shared" si="16"/>
        <v>0</v>
      </c>
      <c r="CA31" s="41">
        <f t="shared" si="17"/>
        <v>0</v>
      </c>
      <c r="CB31" s="41">
        <f t="shared" si="18"/>
        <v>0</v>
      </c>
      <c r="CC31" s="41">
        <f t="shared" si="19"/>
        <v>0</v>
      </c>
      <c r="CD31" s="41">
        <f t="shared" si="20"/>
        <v>0</v>
      </c>
      <c r="CE31" s="41">
        <f t="shared" si="21"/>
        <v>0</v>
      </c>
      <c r="CF31" s="41"/>
      <c r="CG31" s="41">
        <f t="shared" si="22"/>
        <v>0</v>
      </c>
      <c r="CH31" s="41">
        <f t="shared" si="23"/>
        <v>0</v>
      </c>
      <c r="CI31" s="41">
        <f t="shared" si="24"/>
        <v>0</v>
      </c>
      <c r="CJ31" s="41">
        <f t="shared" si="25"/>
        <v>0</v>
      </c>
      <c r="CK31" s="41">
        <f t="shared" si="26"/>
        <v>0</v>
      </c>
      <c r="CL31" s="41">
        <f t="shared" si="27"/>
        <v>0</v>
      </c>
      <c r="CM31" s="41">
        <f t="shared" si="28"/>
        <v>0</v>
      </c>
      <c r="CN31" s="41">
        <f t="shared" si="29"/>
        <v>0</v>
      </c>
      <c r="CO31" s="41">
        <f t="shared" si="30"/>
        <v>0</v>
      </c>
      <c r="CP31" s="41">
        <f t="shared" si="31"/>
        <v>0</v>
      </c>
      <c r="CQ31" s="41"/>
      <c r="CR31" s="41">
        <f t="shared" si="32"/>
        <v>0</v>
      </c>
      <c r="CS31" s="41">
        <f t="shared" si="33"/>
        <v>0</v>
      </c>
      <c r="CT31" s="41">
        <f t="shared" si="34"/>
        <v>0</v>
      </c>
      <c r="CU31" s="41">
        <f t="shared" si="35"/>
        <v>0</v>
      </c>
      <c r="CV31" s="41">
        <f t="shared" si="36"/>
        <v>0</v>
      </c>
    </row>
    <row r="32" spans="1:100" s="12" customFormat="1" ht="15.75" customHeight="1" x14ac:dyDescent="0.2">
      <c r="A32" s="44"/>
      <c r="B32" s="180" t="str">
        <f>IF(SUM(CE32:CF32)&gt;0," chy","23.")</f>
        <v>23.</v>
      </c>
      <c r="C32" s="181"/>
      <c r="D32" s="182"/>
      <c r="E32" s="183"/>
      <c r="F32" s="183"/>
      <c r="G32" s="183"/>
      <c r="H32" s="183"/>
      <c r="I32" s="183"/>
      <c r="J32" s="183"/>
      <c r="K32" s="184"/>
      <c r="L32" s="182"/>
      <c r="M32" s="185"/>
      <c r="N32" s="185"/>
      <c r="O32" s="185"/>
      <c r="P32" s="185"/>
      <c r="Q32" s="185"/>
      <c r="R32" s="185"/>
      <c r="S32" s="185"/>
      <c r="T32" s="186"/>
      <c r="U32" s="187"/>
      <c r="V32" s="188"/>
      <c r="W32" s="189"/>
      <c r="X32" s="187"/>
      <c r="Y32" s="190"/>
      <c r="Z32" s="191"/>
      <c r="AA32" s="192" t="str">
        <f t="shared" si="0"/>
        <v/>
      </c>
      <c r="AB32" s="193"/>
      <c r="AC32" s="193"/>
      <c r="AD32" s="194"/>
      <c r="AE32" s="178"/>
      <c r="AF32" s="178"/>
      <c r="AG32" s="178"/>
      <c r="AH32" s="178"/>
      <c r="AI32" s="182"/>
      <c r="AJ32" s="185"/>
      <c r="AK32" s="185"/>
      <c r="AL32" s="217" t="str">
        <f t="shared" si="1"/>
        <v/>
      </c>
      <c r="AM32" s="217"/>
      <c r="AN32" s="217"/>
      <c r="AO32" s="217"/>
      <c r="AP32" s="217" t="str">
        <f t="shared" si="2"/>
        <v/>
      </c>
      <c r="AQ32" s="217"/>
      <c r="AR32" s="217"/>
      <c r="AS32" s="217"/>
      <c r="AT32" s="218" t="str">
        <f t="shared" si="3"/>
        <v/>
      </c>
      <c r="AU32" s="219"/>
      <c r="AV32" s="219"/>
      <c r="AW32" s="220"/>
      <c r="AX32" s="221"/>
      <c r="AY32" s="221"/>
      <c r="AZ32" s="221"/>
      <c r="BA32" s="214"/>
      <c r="BB32" s="222"/>
      <c r="BC32" s="221"/>
      <c r="BD32" s="221"/>
      <c r="BE32" s="214"/>
      <c r="BF32" s="178"/>
      <c r="BG32" s="178"/>
      <c r="BH32" s="178"/>
      <c r="BI32" s="179"/>
      <c r="BJ32" s="214" t="str">
        <f t="shared" si="4"/>
        <v/>
      </c>
      <c r="BK32" s="215"/>
      <c r="BL32" s="215"/>
      <c r="BM32" s="216"/>
      <c r="BN32" s="43"/>
      <c r="BO32" s="40" t="str">
        <f t="shared" si="5"/>
        <v/>
      </c>
      <c r="BP32" s="40">
        <f t="shared" si="6"/>
        <v>0</v>
      </c>
      <c r="BQ32" s="41">
        <f t="shared" si="7"/>
        <v>0</v>
      </c>
      <c r="BR32" s="41">
        <f t="shared" si="8"/>
        <v>0</v>
      </c>
      <c r="BS32" s="41">
        <f t="shared" si="9"/>
        <v>0</v>
      </c>
      <c r="BT32" s="41">
        <f t="shared" si="10"/>
        <v>0</v>
      </c>
      <c r="BU32" s="41">
        <f t="shared" si="11"/>
        <v>0</v>
      </c>
      <c r="BV32" s="41">
        <f t="shared" si="12"/>
        <v>0</v>
      </c>
      <c r="BW32" s="41">
        <f t="shared" si="13"/>
        <v>0</v>
      </c>
      <c r="BX32" s="41">
        <f t="shared" si="14"/>
        <v>0</v>
      </c>
      <c r="BY32" s="41">
        <f t="shared" si="15"/>
        <v>0</v>
      </c>
      <c r="BZ32" s="41">
        <f t="shared" si="16"/>
        <v>0</v>
      </c>
      <c r="CA32" s="41">
        <f t="shared" si="17"/>
        <v>0</v>
      </c>
      <c r="CB32" s="41">
        <f t="shared" si="18"/>
        <v>0</v>
      </c>
      <c r="CC32" s="41">
        <f t="shared" si="19"/>
        <v>0</v>
      </c>
      <c r="CD32" s="41">
        <f t="shared" si="20"/>
        <v>0</v>
      </c>
      <c r="CE32" s="41">
        <f t="shared" si="21"/>
        <v>0</v>
      </c>
      <c r="CF32" s="41"/>
      <c r="CG32" s="41">
        <f t="shared" si="22"/>
        <v>0</v>
      </c>
      <c r="CH32" s="41">
        <f t="shared" si="23"/>
        <v>0</v>
      </c>
      <c r="CI32" s="41">
        <f t="shared" si="24"/>
        <v>0</v>
      </c>
      <c r="CJ32" s="41">
        <f t="shared" si="25"/>
        <v>0</v>
      </c>
      <c r="CK32" s="41">
        <f t="shared" si="26"/>
        <v>0</v>
      </c>
      <c r="CL32" s="41">
        <f t="shared" si="27"/>
        <v>0</v>
      </c>
      <c r="CM32" s="41">
        <f t="shared" si="28"/>
        <v>0</v>
      </c>
      <c r="CN32" s="41">
        <f t="shared" si="29"/>
        <v>0</v>
      </c>
      <c r="CO32" s="41">
        <f t="shared" si="30"/>
        <v>0</v>
      </c>
      <c r="CP32" s="41">
        <f t="shared" si="31"/>
        <v>0</v>
      </c>
      <c r="CQ32" s="41"/>
      <c r="CR32" s="41">
        <f t="shared" si="32"/>
        <v>0</v>
      </c>
      <c r="CS32" s="41">
        <f t="shared" si="33"/>
        <v>0</v>
      </c>
      <c r="CT32" s="41">
        <f t="shared" si="34"/>
        <v>0</v>
      </c>
      <c r="CU32" s="41">
        <f t="shared" si="35"/>
        <v>0</v>
      </c>
      <c r="CV32" s="41">
        <f t="shared" si="36"/>
        <v>0</v>
      </c>
    </row>
    <row r="33" spans="1:100" s="12" customFormat="1" ht="15.75" customHeight="1" x14ac:dyDescent="0.2">
      <c r="A33" s="44"/>
      <c r="B33" s="180" t="str">
        <f>IF(SUM(CE33:CF33)&gt;0," chy","24.")</f>
        <v>24.</v>
      </c>
      <c r="C33" s="181"/>
      <c r="D33" s="182"/>
      <c r="E33" s="183"/>
      <c r="F33" s="183"/>
      <c r="G33" s="183"/>
      <c r="H33" s="183"/>
      <c r="I33" s="183"/>
      <c r="J33" s="183"/>
      <c r="K33" s="184"/>
      <c r="L33" s="182"/>
      <c r="M33" s="185"/>
      <c r="N33" s="185"/>
      <c r="O33" s="185"/>
      <c r="P33" s="185"/>
      <c r="Q33" s="185"/>
      <c r="R33" s="185"/>
      <c r="S33" s="185"/>
      <c r="T33" s="186"/>
      <c r="U33" s="187"/>
      <c r="V33" s="188"/>
      <c r="W33" s="189"/>
      <c r="X33" s="187"/>
      <c r="Y33" s="190"/>
      <c r="Z33" s="191"/>
      <c r="AA33" s="192" t="str">
        <f t="shared" si="0"/>
        <v/>
      </c>
      <c r="AB33" s="193"/>
      <c r="AC33" s="193"/>
      <c r="AD33" s="194"/>
      <c r="AE33" s="178"/>
      <c r="AF33" s="178"/>
      <c r="AG33" s="178"/>
      <c r="AH33" s="178"/>
      <c r="AI33" s="182"/>
      <c r="AJ33" s="185"/>
      <c r="AK33" s="185"/>
      <c r="AL33" s="217" t="str">
        <f t="shared" si="1"/>
        <v/>
      </c>
      <c r="AM33" s="217"/>
      <c r="AN33" s="217"/>
      <c r="AO33" s="217"/>
      <c r="AP33" s="217" t="str">
        <f t="shared" si="2"/>
        <v/>
      </c>
      <c r="AQ33" s="217"/>
      <c r="AR33" s="217"/>
      <c r="AS33" s="217"/>
      <c r="AT33" s="218" t="str">
        <f t="shared" si="3"/>
        <v/>
      </c>
      <c r="AU33" s="219"/>
      <c r="AV33" s="219"/>
      <c r="AW33" s="220"/>
      <c r="AX33" s="221"/>
      <c r="AY33" s="221"/>
      <c r="AZ33" s="221"/>
      <c r="BA33" s="214"/>
      <c r="BB33" s="222"/>
      <c r="BC33" s="221"/>
      <c r="BD33" s="221"/>
      <c r="BE33" s="214"/>
      <c r="BF33" s="178"/>
      <c r="BG33" s="178"/>
      <c r="BH33" s="178"/>
      <c r="BI33" s="179"/>
      <c r="BJ33" s="214" t="str">
        <f t="shared" si="4"/>
        <v/>
      </c>
      <c r="BK33" s="215"/>
      <c r="BL33" s="215"/>
      <c r="BM33" s="216"/>
      <c r="BN33" s="43"/>
      <c r="BO33" s="40" t="str">
        <f t="shared" si="5"/>
        <v/>
      </c>
      <c r="BP33" s="40">
        <f t="shared" si="6"/>
        <v>0</v>
      </c>
      <c r="BQ33" s="41">
        <f t="shared" si="7"/>
        <v>0</v>
      </c>
      <c r="BR33" s="41">
        <f t="shared" si="8"/>
        <v>0</v>
      </c>
      <c r="BS33" s="41">
        <f t="shared" si="9"/>
        <v>0</v>
      </c>
      <c r="BT33" s="41">
        <f t="shared" si="10"/>
        <v>0</v>
      </c>
      <c r="BU33" s="41">
        <f t="shared" si="11"/>
        <v>0</v>
      </c>
      <c r="BV33" s="41">
        <f t="shared" si="12"/>
        <v>0</v>
      </c>
      <c r="BW33" s="41">
        <f t="shared" si="13"/>
        <v>0</v>
      </c>
      <c r="BX33" s="41">
        <f t="shared" si="14"/>
        <v>0</v>
      </c>
      <c r="BY33" s="41">
        <f t="shared" si="15"/>
        <v>0</v>
      </c>
      <c r="BZ33" s="41">
        <f t="shared" si="16"/>
        <v>0</v>
      </c>
      <c r="CA33" s="41">
        <f t="shared" si="17"/>
        <v>0</v>
      </c>
      <c r="CB33" s="41">
        <f t="shared" si="18"/>
        <v>0</v>
      </c>
      <c r="CC33" s="41">
        <f t="shared" si="19"/>
        <v>0</v>
      </c>
      <c r="CD33" s="41">
        <f t="shared" si="20"/>
        <v>0</v>
      </c>
      <c r="CE33" s="41">
        <f t="shared" si="21"/>
        <v>0</v>
      </c>
      <c r="CF33" s="41"/>
      <c r="CG33" s="41">
        <f t="shared" si="22"/>
        <v>0</v>
      </c>
      <c r="CH33" s="41">
        <f t="shared" si="23"/>
        <v>0</v>
      </c>
      <c r="CI33" s="41">
        <f t="shared" si="24"/>
        <v>0</v>
      </c>
      <c r="CJ33" s="41">
        <f t="shared" si="25"/>
        <v>0</v>
      </c>
      <c r="CK33" s="41">
        <f t="shared" si="26"/>
        <v>0</v>
      </c>
      <c r="CL33" s="41">
        <f t="shared" si="27"/>
        <v>0</v>
      </c>
      <c r="CM33" s="41">
        <f t="shared" si="28"/>
        <v>0</v>
      </c>
      <c r="CN33" s="41">
        <f t="shared" si="29"/>
        <v>0</v>
      </c>
      <c r="CO33" s="41">
        <f t="shared" si="30"/>
        <v>0</v>
      </c>
      <c r="CP33" s="41">
        <f t="shared" si="31"/>
        <v>0</v>
      </c>
      <c r="CQ33" s="41"/>
      <c r="CR33" s="41">
        <f t="shared" si="32"/>
        <v>0</v>
      </c>
      <c r="CS33" s="41">
        <f t="shared" si="33"/>
        <v>0</v>
      </c>
      <c r="CT33" s="41">
        <f t="shared" si="34"/>
        <v>0</v>
      </c>
      <c r="CU33" s="41">
        <f t="shared" si="35"/>
        <v>0</v>
      </c>
      <c r="CV33" s="41">
        <f t="shared" si="36"/>
        <v>0</v>
      </c>
    </row>
    <row r="34" spans="1:100" s="12" customFormat="1" ht="15.75" customHeight="1" x14ac:dyDescent="0.2">
      <c r="A34" s="44"/>
      <c r="B34" s="180" t="str">
        <f>IF(SUM(CE34:CF34)&gt;0," chy","25.")</f>
        <v>25.</v>
      </c>
      <c r="C34" s="181"/>
      <c r="D34" s="182"/>
      <c r="E34" s="183"/>
      <c r="F34" s="183"/>
      <c r="G34" s="183"/>
      <c r="H34" s="183"/>
      <c r="I34" s="183"/>
      <c r="J34" s="183"/>
      <c r="K34" s="184"/>
      <c r="L34" s="182"/>
      <c r="M34" s="185"/>
      <c r="N34" s="185"/>
      <c r="O34" s="185"/>
      <c r="P34" s="185"/>
      <c r="Q34" s="185"/>
      <c r="R34" s="185"/>
      <c r="S34" s="185"/>
      <c r="T34" s="186"/>
      <c r="U34" s="187"/>
      <c r="V34" s="188"/>
      <c r="W34" s="189"/>
      <c r="X34" s="187"/>
      <c r="Y34" s="190"/>
      <c r="Z34" s="191"/>
      <c r="AA34" s="192" t="str">
        <f t="shared" si="0"/>
        <v/>
      </c>
      <c r="AB34" s="193"/>
      <c r="AC34" s="193"/>
      <c r="AD34" s="194"/>
      <c r="AE34" s="178"/>
      <c r="AF34" s="178"/>
      <c r="AG34" s="178"/>
      <c r="AH34" s="178"/>
      <c r="AI34" s="182"/>
      <c r="AJ34" s="185"/>
      <c r="AK34" s="185"/>
      <c r="AL34" s="217" t="str">
        <f t="shared" si="1"/>
        <v/>
      </c>
      <c r="AM34" s="217"/>
      <c r="AN34" s="217"/>
      <c r="AO34" s="217"/>
      <c r="AP34" s="217" t="str">
        <f t="shared" si="2"/>
        <v/>
      </c>
      <c r="AQ34" s="217"/>
      <c r="AR34" s="217"/>
      <c r="AS34" s="217"/>
      <c r="AT34" s="218" t="str">
        <f t="shared" si="3"/>
        <v/>
      </c>
      <c r="AU34" s="219"/>
      <c r="AV34" s="219"/>
      <c r="AW34" s="220"/>
      <c r="AX34" s="221"/>
      <c r="AY34" s="221"/>
      <c r="AZ34" s="221"/>
      <c r="BA34" s="214"/>
      <c r="BB34" s="222"/>
      <c r="BC34" s="221"/>
      <c r="BD34" s="221"/>
      <c r="BE34" s="214"/>
      <c r="BF34" s="178"/>
      <c r="BG34" s="178"/>
      <c r="BH34" s="178"/>
      <c r="BI34" s="179"/>
      <c r="BJ34" s="214" t="str">
        <f t="shared" si="4"/>
        <v/>
      </c>
      <c r="BK34" s="215"/>
      <c r="BL34" s="215"/>
      <c r="BM34" s="216"/>
      <c r="BN34" s="43"/>
      <c r="BO34" s="40" t="str">
        <f t="shared" si="5"/>
        <v/>
      </c>
      <c r="BP34" s="40">
        <f t="shared" si="6"/>
        <v>0</v>
      </c>
      <c r="BQ34" s="41">
        <f t="shared" si="7"/>
        <v>0</v>
      </c>
      <c r="BR34" s="41">
        <f t="shared" si="8"/>
        <v>0</v>
      </c>
      <c r="BS34" s="41">
        <f t="shared" si="9"/>
        <v>0</v>
      </c>
      <c r="BT34" s="41">
        <f t="shared" si="10"/>
        <v>0</v>
      </c>
      <c r="BU34" s="41">
        <f t="shared" si="11"/>
        <v>0</v>
      </c>
      <c r="BV34" s="41">
        <f t="shared" si="12"/>
        <v>0</v>
      </c>
      <c r="BW34" s="41">
        <f t="shared" si="13"/>
        <v>0</v>
      </c>
      <c r="BX34" s="41">
        <f t="shared" si="14"/>
        <v>0</v>
      </c>
      <c r="BY34" s="41">
        <f t="shared" si="15"/>
        <v>0</v>
      </c>
      <c r="BZ34" s="41">
        <f t="shared" si="16"/>
        <v>0</v>
      </c>
      <c r="CA34" s="41">
        <f t="shared" si="17"/>
        <v>0</v>
      </c>
      <c r="CB34" s="41">
        <f t="shared" si="18"/>
        <v>0</v>
      </c>
      <c r="CC34" s="41">
        <f t="shared" si="19"/>
        <v>0</v>
      </c>
      <c r="CD34" s="41">
        <f t="shared" si="20"/>
        <v>0</v>
      </c>
      <c r="CE34" s="41">
        <f t="shared" si="21"/>
        <v>0</v>
      </c>
      <c r="CF34" s="41"/>
      <c r="CG34" s="41">
        <f t="shared" si="22"/>
        <v>0</v>
      </c>
      <c r="CH34" s="41">
        <f t="shared" si="23"/>
        <v>0</v>
      </c>
      <c r="CI34" s="41">
        <f t="shared" si="24"/>
        <v>0</v>
      </c>
      <c r="CJ34" s="41">
        <f t="shared" si="25"/>
        <v>0</v>
      </c>
      <c r="CK34" s="41">
        <f t="shared" si="26"/>
        <v>0</v>
      </c>
      <c r="CL34" s="41">
        <f t="shared" si="27"/>
        <v>0</v>
      </c>
      <c r="CM34" s="41">
        <f t="shared" si="28"/>
        <v>0</v>
      </c>
      <c r="CN34" s="41">
        <f t="shared" si="29"/>
        <v>0</v>
      </c>
      <c r="CO34" s="41">
        <f t="shared" si="30"/>
        <v>0</v>
      </c>
      <c r="CP34" s="41">
        <f t="shared" si="31"/>
        <v>0</v>
      </c>
      <c r="CQ34" s="41"/>
      <c r="CR34" s="41">
        <f t="shared" si="32"/>
        <v>0</v>
      </c>
      <c r="CS34" s="41">
        <f t="shared" si="33"/>
        <v>0</v>
      </c>
      <c r="CT34" s="41">
        <f t="shared" si="34"/>
        <v>0</v>
      </c>
      <c r="CU34" s="41">
        <f t="shared" si="35"/>
        <v>0</v>
      </c>
      <c r="CV34" s="41">
        <f t="shared" si="36"/>
        <v>0</v>
      </c>
    </row>
    <row r="35" spans="1:100" s="12" customFormat="1" ht="15.75" customHeight="1" x14ac:dyDescent="0.2">
      <c r="A35" s="44"/>
      <c r="B35" s="180" t="str">
        <f>IF(SUM(CE35:CF35)&gt;0," chy","26.")</f>
        <v>26.</v>
      </c>
      <c r="C35" s="181"/>
      <c r="D35" s="182"/>
      <c r="E35" s="183"/>
      <c r="F35" s="183"/>
      <c r="G35" s="183"/>
      <c r="H35" s="183"/>
      <c r="I35" s="183"/>
      <c r="J35" s="183"/>
      <c r="K35" s="184"/>
      <c r="L35" s="182"/>
      <c r="M35" s="185"/>
      <c r="N35" s="185"/>
      <c r="O35" s="185"/>
      <c r="P35" s="185"/>
      <c r="Q35" s="185"/>
      <c r="R35" s="185"/>
      <c r="S35" s="185"/>
      <c r="T35" s="186"/>
      <c r="U35" s="187"/>
      <c r="V35" s="188"/>
      <c r="W35" s="189"/>
      <c r="X35" s="187"/>
      <c r="Y35" s="190"/>
      <c r="Z35" s="191"/>
      <c r="AA35" s="192" t="str">
        <f t="shared" si="0"/>
        <v/>
      </c>
      <c r="AB35" s="193"/>
      <c r="AC35" s="193"/>
      <c r="AD35" s="194"/>
      <c r="AE35" s="178"/>
      <c r="AF35" s="178"/>
      <c r="AG35" s="178"/>
      <c r="AH35" s="178"/>
      <c r="AI35" s="182"/>
      <c r="AJ35" s="185"/>
      <c r="AK35" s="185"/>
      <c r="AL35" s="217" t="str">
        <f t="shared" si="1"/>
        <v/>
      </c>
      <c r="AM35" s="217"/>
      <c r="AN35" s="217"/>
      <c r="AO35" s="217"/>
      <c r="AP35" s="217" t="str">
        <f t="shared" si="2"/>
        <v/>
      </c>
      <c r="AQ35" s="217"/>
      <c r="AR35" s="217"/>
      <c r="AS35" s="217"/>
      <c r="AT35" s="218" t="str">
        <f t="shared" si="3"/>
        <v/>
      </c>
      <c r="AU35" s="219"/>
      <c r="AV35" s="219"/>
      <c r="AW35" s="220"/>
      <c r="AX35" s="221"/>
      <c r="AY35" s="221"/>
      <c r="AZ35" s="221"/>
      <c r="BA35" s="214"/>
      <c r="BB35" s="222"/>
      <c r="BC35" s="221"/>
      <c r="BD35" s="221"/>
      <c r="BE35" s="214"/>
      <c r="BF35" s="178"/>
      <c r="BG35" s="178"/>
      <c r="BH35" s="178"/>
      <c r="BI35" s="179"/>
      <c r="BJ35" s="214" t="str">
        <f t="shared" si="4"/>
        <v/>
      </c>
      <c r="BK35" s="215"/>
      <c r="BL35" s="215"/>
      <c r="BM35" s="216"/>
      <c r="BN35" s="43"/>
      <c r="BO35" s="40" t="str">
        <f t="shared" si="5"/>
        <v/>
      </c>
      <c r="BP35" s="40">
        <f t="shared" si="6"/>
        <v>0</v>
      </c>
      <c r="BQ35" s="41">
        <f t="shared" si="7"/>
        <v>0</v>
      </c>
      <c r="BR35" s="41">
        <f t="shared" si="8"/>
        <v>0</v>
      </c>
      <c r="BS35" s="41">
        <f t="shared" si="9"/>
        <v>0</v>
      </c>
      <c r="BT35" s="41">
        <f t="shared" si="10"/>
        <v>0</v>
      </c>
      <c r="BU35" s="41">
        <f t="shared" si="11"/>
        <v>0</v>
      </c>
      <c r="BV35" s="41">
        <f t="shared" si="12"/>
        <v>0</v>
      </c>
      <c r="BW35" s="41">
        <f t="shared" si="13"/>
        <v>0</v>
      </c>
      <c r="BX35" s="41">
        <f t="shared" si="14"/>
        <v>0</v>
      </c>
      <c r="BY35" s="41">
        <f t="shared" si="15"/>
        <v>0</v>
      </c>
      <c r="BZ35" s="41">
        <f t="shared" si="16"/>
        <v>0</v>
      </c>
      <c r="CA35" s="41">
        <f t="shared" si="17"/>
        <v>0</v>
      </c>
      <c r="CB35" s="41">
        <f t="shared" si="18"/>
        <v>0</v>
      </c>
      <c r="CC35" s="41">
        <f t="shared" si="19"/>
        <v>0</v>
      </c>
      <c r="CD35" s="41">
        <f t="shared" si="20"/>
        <v>0</v>
      </c>
      <c r="CE35" s="41">
        <f t="shared" si="21"/>
        <v>0</v>
      </c>
      <c r="CF35" s="41"/>
      <c r="CG35" s="41">
        <f t="shared" si="22"/>
        <v>0</v>
      </c>
      <c r="CH35" s="41">
        <f t="shared" si="23"/>
        <v>0</v>
      </c>
      <c r="CI35" s="41">
        <f t="shared" si="24"/>
        <v>0</v>
      </c>
      <c r="CJ35" s="41">
        <f t="shared" si="25"/>
        <v>0</v>
      </c>
      <c r="CK35" s="41">
        <f t="shared" si="26"/>
        <v>0</v>
      </c>
      <c r="CL35" s="41">
        <f t="shared" si="27"/>
        <v>0</v>
      </c>
      <c r="CM35" s="41">
        <f t="shared" si="28"/>
        <v>0</v>
      </c>
      <c r="CN35" s="41">
        <f t="shared" si="29"/>
        <v>0</v>
      </c>
      <c r="CO35" s="41">
        <f t="shared" si="30"/>
        <v>0</v>
      </c>
      <c r="CP35" s="41">
        <f t="shared" si="31"/>
        <v>0</v>
      </c>
      <c r="CQ35" s="41"/>
      <c r="CR35" s="41">
        <f t="shared" si="32"/>
        <v>0</v>
      </c>
      <c r="CS35" s="41">
        <f t="shared" si="33"/>
        <v>0</v>
      </c>
      <c r="CT35" s="41">
        <f t="shared" si="34"/>
        <v>0</v>
      </c>
      <c r="CU35" s="41">
        <f t="shared" si="35"/>
        <v>0</v>
      </c>
      <c r="CV35" s="41">
        <f t="shared" si="36"/>
        <v>0</v>
      </c>
    </row>
    <row r="36" spans="1:100" s="12" customFormat="1" ht="15.75" customHeight="1" x14ac:dyDescent="0.2">
      <c r="A36" s="44"/>
      <c r="B36" s="180" t="str">
        <f>IF(SUM(CE36:CF36)&gt;0," chy","27.")</f>
        <v>27.</v>
      </c>
      <c r="C36" s="181"/>
      <c r="D36" s="182"/>
      <c r="E36" s="183"/>
      <c r="F36" s="183"/>
      <c r="G36" s="183"/>
      <c r="H36" s="183"/>
      <c r="I36" s="183"/>
      <c r="J36" s="183"/>
      <c r="K36" s="184"/>
      <c r="L36" s="182"/>
      <c r="M36" s="185"/>
      <c r="N36" s="185"/>
      <c r="O36" s="185"/>
      <c r="P36" s="185"/>
      <c r="Q36" s="185"/>
      <c r="R36" s="185"/>
      <c r="S36" s="185"/>
      <c r="T36" s="186"/>
      <c r="U36" s="187"/>
      <c r="V36" s="188"/>
      <c r="W36" s="189"/>
      <c r="X36" s="187"/>
      <c r="Y36" s="190"/>
      <c r="Z36" s="191"/>
      <c r="AA36" s="192" t="str">
        <f t="shared" si="0"/>
        <v/>
      </c>
      <c r="AB36" s="193"/>
      <c r="AC36" s="193"/>
      <c r="AD36" s="194"/>
      <c r="AE36" s="178"/>
      <c r="AF36" s="178"/>
      <c r="AG36" s="178"/>
      <c r="AH36" s="178"/>
      <c r="AI36" s="182"/>
      <c r="AJ36" s="185"/>
      <c r="AK36" s="185"/>
      <c r="AL36" s="217" t="str">
        <f t="shared" si="1"/>
        <v/>
      </c>
      <c r="AM36" s="217"/>
      <c r="AN36" s="217"/>
      <c r="AO36" s="217"/>
      <c r="AP36" s="217" t="str">
        <f t="shared" si="2"/>
        <v/>
      </c>
      <c r="AQ36" s="217"/>
      <c r="AR36" s="217"/>
      <c r="AS36" s="217"/>
      <c r="AT36" s="218" t="str">
        <f t="shared" si="3"/>
        <v/>
      </c>
      <c r="AU36" s="219"/>
      <c r="AV36" s="219"/>
      <c r="AW36" s="220"/>
      <c r="AX36" s="221"/>
      <c r="AY36" s="221"/>
      <c r="AZ36" s="221"/>
      <c r="BA36" s="214"/>
      <c r="BB36" s="222"/>
      <c r="BC36" s="221"/>
      <c r="BD36" s="221"/>
      <c r="BE36" s="214"/>
      <c r="BF36" s="178"/>
      <c r="BG36" s="178"/>
      <c r="BH36" s="178"/>
      <c r="BI36" s="179"/>
      <c r="BJ36" s="214" t="str">
        <f t="shared" si="4"/>
        <v/>
      </c>
      <c r="BK36" s="215"/>
      <c r="BL36" s="215"/>
      <c r="BM36" s="216"/>
      <c r="BN36" s="43"/>
      <c r="BO36" s="40" t="str">
        <f t="shared" si="5"/>
        <v/>
      </c>
      <c r="BP36" s="40">
        <f t="shared" si="6"/>
        <v>0</v>
      </c>
      <c r="BQ36" s="41">
        <f t="shared" si="7"/>
        <v>0</v>
      </c>
      <c r="BR36" s="41">
        <f t="shared" si="8"/>
        <v>0</v>
      </c>
      <c r="BS36" s="41">
        <f t="shared" si="9"/>
        <v>0</v>
      </c>
      <c r="BT36" s="41">
        <f t="shared" si="10"/>
        <v>0</v>
      </c>
      <c r="BU36" s="41">
        <f t="shared" si="11"/>
        <v>0</v>
      </c>
      <c r="BV36" s="41">
        <f t="shared" si="12"/>
        <v>0</v>
      </c>
      <c r="BW36" s="41">
        <f t="shared" si="13"/>
        <v>0</v>
      </c>
      <c r="BX36" s="41">
        <f t="shared" si="14"/>
        <v>0</v>
      </c>
      <c r="BY36" s="41">
        <f t="shared" si="15"/>
        <v>0</v>
      </c>
      <c r="BZ36" s="41">
        <f t="shared" si="16"/>
        <v>0</v>
      </c>
      <c r="CA36" s="41">
        <f t="shared" si="17"/>
        <v>0</v>
      </c>
      <c r="CB36" s="41">
        <f t="shared" si="18"/>
        <v>0</v>
      </c>
      <c r="CC36" s="41">
        <f t="shared" si="19"/>
        <v>0</v>
      </c>
      <c r="CD36" s="41">
        <f t="shared" si="20"/>
        <v>0</v>
      </c>
      <c r="CE36" s="41">
        <f t="shared" si="21"/>
        <v>0</v>
      </c>
      <c r="CF36" s="41"/>
      <c r="CG36" s="41">
        <f t="shared" si="22"/>
        <v>0</v>
      </c>
      <c r="CH36" s="41">
        <f t="shared" si="23"/>
        <v>0</v>
      </c>
      <c r="CI36" s="41">
        <f t="shared" si="24"/>
        <v>0</v>
      </c>
      <c r="CJ36" s="41">
        <f t="shared" si="25"/>
        <v>0</v>
      </c>
      <c r="CK36" s="41">
        <f t="shared" si="26"/>
        <v>0</v>
      </c>
      <c r="CL36" s="41">
        <f t="shared" si="27"/>
        <v>0</v>
      </c>
      <c r="CM36" s="41">
        <f t="shared" si="28"/>
        <v>0</v>
      </c>
      <c r="CN36" s="41">
        <f t="shared" si="29"/>
        <v>0</v>
      </c>
      <c r="CO36" s="41">
        <f t="shared" si="30"/>
        <v>0</v>
      </c>
      <c r="CP36" s="41">
        <f t="shared" si="31"/>
        <v>0</v>
      </c>
      <c r="CQ36" s="41"/>
      <c r="CR36" s="41">
        <f t="shared" si="32"/>
        <v>0</v>
      </c>
      <c r="CS36" s="41">
        <f t="shared" si="33"/>
        <v>0</v>
      </c>
      <c r="CT36" s="41">
        <f t="shared" si="34"/>
        <v>0</v>
      </c>
      <c r="CU36" s="41">
        <f t="shared" si="35"/>
        <v>0</v>
      </c>
      <c r="CV36" s="41">
        <f t="shared" si="36"/>
        <v>0</v>
      </c>
    </row>
    <row r="37" spans="1:100" s="12" customFormat="1" ht="15.75" customHeight="1" x14ac:dyDescent="0.2">
      <c r="A37" s="42" t="s">
        <v>83</v>
      </c>
      <c r="B37" s="180" t="str">
        <f>IF(SUM(CE37:CF37)&gt;0," chy","28.")</f>
        <v>28.</v>
      </c>
      <c r="C37" s="181"/>
      <c r="D37" s="182"/>
      <c r="E37" s="183"/>
      <c r="F37" s="183"/>
      <c r="G37" s="183"/>
      <c r="H37" s="183"/>
      <c r="I37" s="183"/>
      <c r="J37" s="183"/>
      <c r="K37" s="184"/>
      <c r="L37" s="182"/>
      <c r="M37" s="185"/>
      <c r="N37" s="185"/>
      <c r="O37" s="185"/>
      <c r="P37" s="185"/>
      <c r="Q37" s="185"/>
      <c r="R37" s="185"/>
      <c r="S37" s="185"/>
      <c r="T37" s="186"/>
      <c r="U37" s="187"/>
      <c r="V37" s="188"/>
      <c r="W37" s="189"/>
      <c r="X37" s="187"/>
      <c r="Y37" s="190"/>
      <c r="Z37" s="191"/>
      <c r="AA37" s="192" t="str">
        <f t="shared" si="0"/>
        <v/>
      </c>
      <c r="AB37" s="193"/>
      <c r="AC37" s="193"/>
      <c r="AD37" s="194"/>
      <c r="AE37" s="178"/>
      <c r="AF37" s="178"/>
      <c r="AG37" s="178"/>
      <c r="AH37" s="178"/>
      <c r="AI37" s="182"/>
      <c r="AJ37" s="185"/>
      <c r="AK37" s="185"/>
      <c r="AL37" s="217" t="str">
        <f t="shared" si="1"/>
        <v/>
      </c>
      <c r="AM37" s="217"/>
      <c r="AN37" s="217"/>
      <c r="AO37" s="217"/>
      <c r="AP37" s="217" t="str">
        <f t="shared" si="2"/>
        <v/>
      </c>
      <c r="AQ37" s="217"/>
      <c r="AR37" s="217"/>
      <c r="AS37" s="217"/>
      <c r="AT37" s="218" t="str">
        <f t="shared" si="3"/>
        <v/>
      </c>
      <c r="AU37" s="219"/>
      <c r="AV37" s="219"/>
      <c r="AW37" s="220"/>
      <c r="AX37" s="221"/>
      <c r="AY37" s="221"/>
      <c r="AZ37" s="221"/>
      <c r="BA37" s="214"/>
      <c r="BB37" s="222"/>
      <c r="BC37" s="221"/>
      <c r="BD37" s="221"/>
      <c r="BE37" s="214"/>
      <c r="BF37" s="178"/>
      <c r="BG37" s="178"/>
      <c r="BH37" s="178"/>
      <c r="BI37" s="179"/>
      <c r="BJ37" s="214" t="str">
        <f t="shared" si="4"/>
        <v/>
      </c>
      <c r="BK37" s="215"/>
      <c r="BL37" s="215"/>
      <c r="BM37" s="216"/>
      <c r="BN37" s="43"/>
      <c r="BO37" s="40" t="str">
        <f t="shared" si="5"/>
        <v/>
      </c>
      <c r="BP37" s="40">
        <f t="shared" si="6"/>
        <v>0</v>
      </c>
      <c r="BQ37" s="41">
        <f t="shared" si="7"/>
        <v>0</v>
      </c>
      <c r="BR37" s="41">
        <f t="shared" si="8"/>
        <v>0</v>
      </c>
      <c r="BS37" s="41">
        <f t="shared" si="9"/>
        <v>0</v>
      </c>
      <c r="BT37" s="41">
        <f t="shared" si="10"/>
        <v>0</v>
      </c>
      <c r="BU37" s="41">
        <f t="shared" si="11"/>
        <v>0</v>
      </c>
      <c r="BV37" s="41">
        <f t="shared" si="12"/>
        <v>0</v>
      </c>
      <c r="BW37" s="41">
        <f t="shared" si="13"/>
        <v>0</v>
      </c>
      <c r="BX37" s="41">
        <f t="shared" si="14"/>
        <v>0</v>
      </c>
      <c r="BY37" s="41">
        <f t="shared" si="15"/>
        <v>0</v>
      </c>
      <c r="BZ37" s="41">
        <f t="shared" si="16"/>
        <v>0</v>
      </c>
      <c r="CA37" s="41">
        <f t="shared" si="17"/>
        <v>0</v>
      </c>
      <c r="CB37" s="41">
        <f t="shared" si="18"/>
        <v>0</v>
      </c>
      <c r="CC37" s="41">
        <f t="shared" si="19"/>
        <v>0</v>
      </c>
      <c r="CD37" s="41">
        <f t="shared" si="20"/>
        <v>0</v>
      </c>
      <c r="CE37" s="41">
        <f t="shared" si="21"/>
        <v>0</v>
      </c>
      <c r="CF37" s="41">
        <f>IF(AND(U37&gt;X37,AH$57="",U$57&lt;&gt;"ano"),1,0)</f>
        <v>0</v>
      </c>
      <c r="CG37" s="41">
        <f t="shared" si="22"/>
        <v>0</v>
      </c>
      <c r="CH37" s="41">
        <f t="shared" si="23"/>
        <v>0</v>
      </c>
      <c r="CI37" s="41">
        <f t="shared" si="24"/>
        <v>0</v>
      </c>
      <c r="CJ37" s="41">
        <f t="shared" si="25"/>
        <v>0</v>
      </c>
      <c r="CK37" s="41">
        <f t="shared" si="26"/>
        <v>0</v>
      </c>
      <c r="CL37" s="41">
        <f t="shared" si="27"/>
        <v>0</v>
      </c>
      <c r="CM37" s="41">
        <f t="shared" si="28"/>
        <v>0</v>
      </c>
      <c r="CN37" s="41">
        <f t="shared" si="29"/>
        <v>0</v>
      </c>
      <c r="CO37" s="41">
        <f t="shared" si="30"/>
        <v>0</v>
      </c>
      <c r="CP37" s="41">
        <f t="shared" si="31"/>
        <v>0</v>
      </c>
      <c r="CQ37" s="41"/>
      <c r="CR37" s="41">
        <f t="shared" si="32"/>
        <v>0</v>
      </c>
      <c r="CS37" s="41">
        <f t="shared" si="33"/>
        <v>0</v>
      </c>
      <c r="CT37" s="41">
        <f t="shared" si="34"/>
        <v>0</v>
      </c>
      <c r="CU37" s="41">
        <f t="shared" si="35"/>
        <v>0</v>
      </c>
      <c r="CV37" s="41">
        <f t="shared" si="36"/>
        <v>0</v>
      </c>
    </row>
    <row r="38" spans="1:100" s="12" customFormat="1" ht="15.75" customHeight="1" x14ac:dyDescent="0.2">
      <c r="A38" s="42" t="s">
        <v>82</v>
      </c>
      <c r="B38" s="180" t="str">
        <f>IF(SUM(CE38:CF38)&gt;0," chy",AH57)</f>
        <v>29.</v>
      </c>
      <c r="C38" s="181"/>
      <c r="D38" s="182"/>
      <c r="E38" s="183"/>
      <c r="F38" s="183"/>
      <c r="G38" s="183"/>
      <c r="H38" s="183"/>
      <c r="I38" s="183"/>
      <c r="J38" s="183"/>
      <c r="K38" s="184"/>
      <c r="L38" s="182"/>
      <c r="M38" s="185"/>
      <c r="N38" s="185"/>
      <c r="O38" s="185"/>
      <c r="P38" s="185"/>
      <c r="Q38" s="185"/>
      <c r="R38" s="185"/>
      <c r="S38" s="185"/>
      <c r="T38" s="186"/>
      <c r="U38" s="187"/>
      <c r="V38" s="188"/>
      <c r="W38" s="189"/>
      <c r="X38" s="187"/>
      <c r="Y38" s="190"/>
      <c r="Z38" s="191"/>
      <c r="AA38" s="192" t="str">
        <f t="shared" si="0"/>
        <v/>
      </c>
      <c r="AB38" s="193"/>
      <c r="AC38" s="193"/>
      <c r="AD38" s="194"/>
      <c r="AE38" s="178"/>
      <c r="AF38" s="178"/>
      <c r="AG38" s="178"/>
      <c r="AH38" s="178"/>
      <c r="AI38" s="182"/>
      <c r="AJ38" s="185"/>
      <c r="AK38" s="185"/>
      <c r="AL38" s="217" t="str">
        <f t="shared" si="1"/>
        <v/>
      </c>
      <c r="AM38" s="217"/>
      <c r="AN38" s="217"/>
      <c r="AO38" s="217"/>
      <c r="AP38" s="217" t="str">
        <f t="shared" si="2"/>
        <v/>
      </c>
      <c r="AQ38" s="217"/>
      <c r="AR38" s="217"/>
      <c r="AS38" s="217"/>
      <c r="AT38" s="218" t="str">
        <f t="shared" si="3"/>
        <v/>
      </c>
      <c r="AU38" s="219"/>
      <c r="AV38" s="219"/>
      <c r="AW38" s="220"/>
      <c r="AX38" s="221"/>
      <c r="AY38" s="221"/>
      <c r="AZ38" s="221"/>
      <c r="BA38" s="214"/>
      <c r="BB38" s="222"/>
      <c r="BC38" s="221"/>
      <c r="BD38" s="221"/>
      <c r="BE38" s="214"/>
      <c r="BF38" s="178"/>
      <c r="BG38" s="178"/>
      <c r="BH38" s="178"/>
      <c r="BI38" s="179"/>
      <c r="BJ38" s="214" t="str">
        <f t="shared" si="4"/>
        <v/>
      </c>
      <c r="BK38" s="215"/>
      <c r="BL38" s="215"/>
      <c r="BM38" s="216"/>
      <c r="BN38" s="43"/>
      <c r="BO38" s="40" t="str">
        <f t="shared" si="5"/>
        <v/>
      </c>
      <c r="BP38" s="40">
        <f t="shared" si="6"/>
        <v>0</v>
      </c>
      <c r="BQ38" s="41">
        <f t="shared" si="7"/>
        <v>0</v>
      </c>
      <c r="BR38" s="41">
        <f t="shared" si="8"/>
        <v>0</v>
      </c>
      <c r="BS38" s="41">
        <f t="shared" si="9"/>
        <v>0</v>
      </c>
      <c r="BT38" s="41">
        <f t="shared" si="10"/>
        <v>0</v>
      </c>
      <c r="BU38" s="41">
        <f t="shared" si="11"/>
        <v>0</v>
      </c>
      <c r="BV38" s="41">
        <f t="shared" si="12"/>
        <v>0</v>
      </c>
      <c r="BW38" s="41">
        <f t="shared" si="13"/>
        <v>0</v>
      </c>
      <c r="BX38" s="41">
        <f t="shared" si="14"/>
        <v>0</v>
      </c>
      <c r="BY38" s="41">
        <f t="shared" si="15"/>
        <v>0</v>
      </c>
      <c r="BZ38" s="41">
        <f t="shared" si="16"/>
        <v>0</v>
      </c>
      <c r="CA38" s="41">
        <f t="shared" si="17"/>
        <v>0</v>
      </c>
      <c r="CB38" s="41">
        <f t="shared" si="18"/>
        <v>0</v>
      </c>
      <c r="CC38" s="41">
        <f t="shared" si="19"/>
        <v>0</v>
      </c>
      <c r="CD38" s="41">
        <f t="shared" si="20"/>
        <v>0</v>
      </c>
      <c r="CE38" s="41">
        <f t="shared" si="21"/>
        <v>0</v>
      </c>
      <c r="CF38" s="41">
        <f>IF(AND(U38&gt;X38,AK$57="",U$57&lt;&gt;"ano"),1,0)</f>
        <v>0</v>
      </c>
      <c r="CG38" s="41">
        <f t="shared" si="22"/>
        <v>0</v>
      </c>
      <c r="CH38" s="41">
        <f t="shared" si="23"/>
        <v>0</v>
      </c>
      <c r="CI38" s="41">
        <f t="shared" si="24"/>
        <v>0</v>
      </c>
      <c r="CJ38" s="41">
        <f t="shared" si="25"/>
        <v>0</v>
      </c>
      <c r="CK38" s="41">
        <f t="shared" si="26"/>
        <v>0</v>
      </c>
      <c r="CL38" s="41">
        <f t="shared" si="27"/>
        <v>0</v>
      </c>
      <c r="CM38" s="41">
        <f t="shared" si="28"/>
        <v>0</v>
      </c>
      <c r="CN38" s="41">
        <f t="shared" si="29"/>
        <v>0</v>
      </c>
      <c r="CO38" s="41">
        <f t="shared" si="30"/>
        <v>0</v>
      </c>
      <c r="CP38" s="41">
        <f t="shared" si="31"/>
        <v>0</v>
      </c>
      <c r="CQ38" s="41">
        <f>IF(AND(B38="",OR(D38&lt;&gt;"",L38&lt;&gt;"",U38&lt;&gt;"",X38&lt;&gt;"",AE38&lt;&gt;"",AI38&lt;&gt;"",AX38&lt;&gt;"",BB38&lt;&gt;"",BF38&lt;&gt;"",BJ38&lt;&gt;"")),1,0)</f>
        <v>0</v>
      </c>
      <c r="CR38" s="41">
        <f t="shared" si="32"/>
        <v>0</v>
      </c>
      <c r="CS38" s="41">
        <f t="shared" si="33"/>
        <v>0</v>
      </c>
      <c r="CT38" s="41">
        <f t="shared" si="34"/>
        <v>0</v>
      </c>
      <c r="CU38" s="41">
        <f t="shared" si="35"/>
        <v>0</v>
      </c>
      <c r="CV38" s="41">
        <f t="shared" si="36"/>
        <v>0</v>
      </c>
    </row>
    <row r="39" spans="1:100" s="12" customFormat="1" ht="15.75" customHeight="1" x14ac:dyDescent="0.2">
      <c r="A39" s="44"/>
      <c r="B39" s="180" t="str">
        <f>IF(SUM(CE39:CF39)&gt;0," chy",AK57)</f>
        <v>30.</v>
      </c>
      <c r="C39" s="181"/>
      <c r="D39" s="182"/>
      <c r="E39" s="183"/>
      <c r="F39" s="183"/>
      <c r="G39" s="183"/>
      <c r="H39" s="183"/>
      <c r="I39" s="183"/>
      <c r="J39" s="183"/>
      <c r="K39" s="184"/>
      <c r="L39" s="182"/>
      <c r="M39" s="185"/>
      <c r="N39" s="185"/>
      <c r="O39" s="185"/>
      <c r="P39" s="185"/>
      <c r="Q39" s="185"/>
      <c r="R39" s="185"/>
      <c r="S39" s="185"/>
      <c r="T39" s="186"/>
      <c r="U39" s="187"/>
      <c r="V39" s="188"/>
      <c r="W39" s="189"/>
      <c r="X39" s="187"/>
      <c r="Y39" s="190"/>
      <c r="Z39" s="191"/>
      <c r="AA39" s="192" t="str">
        <f t="shared" si="0"/>
        <v/>
      </c>
      <c r="AB39" s="193"/>
      <c r="AC39" s="193"/>
      <c r="AD39" s="194"/>
      <c r="AE39" s="178"/>
      <c r="AF39" s="178"/>
      <c r="AG39" s="178"/>
      <c r="AH39" s="178"/>
      <c r="AI39" s="182"/>
      <c r="AJ39" s="185"/>
      <c r="AK39" s="185"/>
      <c r="AL39" s="217" t="str">
        <f t="shared" si="1"/>
        <v/>
      </c>
      <c r="AM39" s="217"/>
      <c r="AN39" s="217"/>
      <c r="AO39" s="217"/>
      <c r="AP39" s="217" t="str">
        <f t="shared" si="2"/>
        <v/>
      </c>
      <c r="AQ39" s="217"/>
      <c r="AR39" s="217"/>
      <c r="AS39" s="217"/>
      <c r="AT39" s="218" t="str">
        <f t="shared" si="3"/>
        <v/>
      </c>
      <c r="AU39" s="219"/>
      <c r="AV39" s="219"/>
      <c r="AW39" s="220"/>
      <c r="AX39" s="221"/>
      <c r="AY39" s="221"/>
      <c r="AZ39" s="221"/>
      <c r="BA39" s="214"/>
      <c r="BB39" s="222"/>
      <c r="BC39" s="221"/>
      <c r="BD39" s="221"/>
      <c r="BE39" s="214"/>
      <c r="BF39" s="178"/>
      <c r="BG39" s="178"/>
      <c r="BH39" s="178"/>
      <c r="BI39" s="179"/>
      <c r="BJ39" s="214" t="str">
        <f t="shared" si="4"/>
        <v/>
      </c>
      <c r="BK39" s="215"/>
      <c r="BL39" s="215"/>
      <c r="BM39" s="216"/>
      <c r="BN39" s="43"/>
      <c r="BO39" s="40" t="str">
        <f t="shared" si="5"/>
        <v/>
      </c>
      <c r="BP39" s="40">
        <f t="shared" si="6"/>
        <v>0</v>
      </c>
      <c r="BQ39" s="41">
        <f t="shared" si="7"/>
        <v>0</v>
      </c>
      <c r="BR39" s="41">
        <f t="shared" si="8"/>
        <v>0</v>
      </c>
      <c r="BS39" s="41">
        <f t="shared" si="9"/>
        <v>0</v>
      </c>
      <c r="BT39" s="41">
        <f t="shared" si="10"/>
        <v>0</v>
      </c>
      <c r="BU39" s="41">
        <f t="shared" si="11"/>
        <v>0</v>
      </c>
      <c r="BV39" s="41">
        <f t="shared" si="12"/>
        <v>0</v>
      </c>
      <c r="BW39" s="41">
        <f t="shared" si="13"/>
        <v>0</v>
      </c>
      <c r="BX39" s="41">
        <f t="shared" si="14"/>
        <v>0</v>
      </c>
      <c r="BY39" s="41">
        <f t="shared" si="15"/>
        <v>0</v>
      </c>
      <c r="BZ39" s="41">
        <f t="shared" si="16"/>
        <v>0</v>
      </c>
      <c r="CA39" s="41">
        <f t="shared" si="17"/>
        <v>0</v>
      </c>
      <c r="CB39" s="41">
        <f t="shared" si="18"/>
        <v>0</v>
      </c>
      <c r="CC39" s="41">
        <f t="shared" si="19"/>
        <v>0</v>
      </c>
      <c r="CD39" s="41">
        <f t="shared" si="20"/>
        <v>0</v>
      </c>
      <c r="CE39" s="41">
        <f t="shared" si="21"/>
        <v>0</v>
      </c>
      <c r="CF39" s="41">
        <f>IF(AND(U39&gt;X39,AN$57="",U$57&lt;&gt;"ano"),1,0)</f>
        <v>0</v>
      </c>
      <c r="CG39" s="41">
        <f t="shared" si="22"/>
        <v>0</v>
      </c>
      <c r="CH39" s="41">
        <f t="shared" si="23"/>
        <v>0</v>
      </c>
      <c r="CI39" s="41">
        <f t="shared" si="24"/>
        <v>0</v>
      </c>
      <c r="CJ39" s="41">
        <f t="shared" si="25"/>
        <v>0</v>
      </c>
      <c r="CK39" s="41">
        <f t="shared" si="26"/>
        <v>0</v>
      </c>
      <c r="CL39" s="41">
        <f t="shared" si="27"/>
        <v>0</v>
      </c>
      <c r="CM39" s="41">
        <f t="shared" si="28"/>
        <v>0</v>
      </c>
      <c r="CN39" s="41">
        <f t="shared" si="29"/>
        <v>0</v>
      </c>
      <c r="CO39" s="41">
        <f t="shared" si="30"/>
        <v>0</v>
      </c>
      <c r="CP39" s="41">
        <f t="shared" si="31"/>
        <v>0</v>
      </c>
      <c r="CQ39" s="41">
        <f>IF(AND(B39="",OR(D39&lt;&gt;"",L39&lt;&gt;"",U39&lt;&gt;"",X39&lt;&gt;"",AE39&lt;&gt;"",AI39&lt;&gt;"",AX39&lt;&gt;"",BB39&lt;&gt;"",BF39&lt;&gt;"",BJ39&lt;&gt;"")),1,0)</f>
        <v>0</v>
      </c>
      <c r="CR39" s="41">
        <f t="shared" si="32"/>
        <v>0</v>
      </c>
      <c r="CS39" s="41">
        <f t="shared" si="33"/>
        <v>0</v>
      </c>
      <c r="CT39" s="41">
        <f t="shared" si="34"/>
        <v>0</v>
      </c>
      <c r="CU39" s="41">
        <f t="shared" si="35"/>
        <v>0</v>
      </c>
      <c r="CV39" s="41">
        <f t="shared" si="36"/>
        <v>0</v>
      </c>
    </row>
    <row r="40" spans="1:100" s="12" customFormat="1" ht="15.75" customHeight="1" x14ac:dyDescent="0.2">
      <c r="A40" s="44"/>
      <c r="B40" s="223" t="str">
        <f>IF(SUM(CE40:CP40)&gt;0," chy",AN57)</f>
        <v>31.</v>
      </c>
      <c r="C40" s="224"/>
      <c r="D40" s="182"/>
      <c r="E40" s="183"/>
      <c r="F40" s="183"/>
      <c r="G40" s="183"/>
      <c r="H40" s="183"/>
      <c r="I40" s="183"/>
      <c r="J40" s="183"/>
      <c r="K40" s="184"/>
      <c r="L40" s="182"/>
      <c r="M40" s="185"/>
      <c r="N40" s="185"/>
      <c r="O40" s="185"/>
      <c r="P40" s="185"/>
      <c r="Q40" s="185"/>
      <c r="R40" s="185"/>
      <c r="S40" s="185"/>
      <c r="T40" s="186"/>
      <c r="U40" s="187"/>
      <c r="V40" s="188"/>
      <c r="W40" s="189"/>
      <c r="X40" s="187"/>
      <c r="Y40" s="190"/>
      <c r="Z40" s="191"/>
      <c r="AA40" s="192" t="str">
        <f t="shared" si="0"/>
        <v/>
      </c>
      <c r="AB40" s="193"/>
      <c r="AC40" s="193"/>
      <c r="AD40" s="194"/>
      <c r="AE40" s="178"/>
      <c r="AF40" s="178"/>
      <c r="AG40" s="178"/>
      <c r="AH40" s="178"/>
      <c r="AI40" s="182"/>
      <c r="AJ40" s="185"/>
      <c r="AK40" s="185"/>
      <c r="AL40" s="217" t="str">
        <f t="shared" si="1"/>
        <v/>
      </c>
      <c r="AM40" s="217"/>
      <c r="AN40" s="217"/>
      <c r="AO40" s="217"/>
      <c r="AP40" s="217" t="str">
        <f t="shared" si="2"/>
        <v/>
      </c>
      <c r="AQ40" s="217"/>
      <c r="AR40" s="217"/>
      <c r="AS40" s="217"/>
      <c r="AT40" s="232" t="str">
        <f t="shared" si="3"/>
        <v/>
      </c>
      <c r="AU40" s="233"/>
      <c r="AV40" s="233"/>
      <c r="AW40" s="234"/>
      <c r="AX40" s="235"/>
      <c r="AY40" s="235"/>
      <c r="AZ40" s="235"/>
      <c r="BA40" s="236"/>
      <c r="BB40" s="222"/>
      <c r="BC40" s="221"/>
      <c r="BD40" s="221"/>
      <c r="BE40" s="214"/>
      <c r="BF40" s="178"/>
      <c r="BG40" s="178"/>
      <c r="BH40" s="178"/>
      <c r="BI40" s="179"/>
      <c r="BJ40" s="214" t="str">
        <f t="shared" si="4"/>
        <v/>
      </c>
      <c r="BK40" s="215"/>
      <c r="BL40" s="215"/>
      <c r="BM40" s="216"/>
      <c r="BN40" s="43"/>
      <c r="BO40" s="40" t="str">
        <f t="shared" si="5"/>
        <v/>
      </c>
      <c r="BP40" s="40">
        <f t="shared" si="6"/>
        <v>0</v>
      </c>
      <c r="BQ40" s="41">
        <f t="shared" si="7"/>
        <v>0</v>
      </c>
      <c r="BR40" s="41">
        <f t="shared" si="8"/>
        <v>0</v>
      </c>
      <c r="BS40" s="41">
        <f t="shared" si="9"/>
        <v>0</v>
      </c>
      <c r="BT40" s="41">
        <f t="shared" si="10"/>
        <v>0</v>
      </c>
      <c r="BU40" s="41">
        <f t="shared" si="11"/>
        <v>0</v>
      </c>
      <c r="BV40" s="41">
        <f t="shared" si="12"/>
        <v>0</v>
      </c>
      <c r="BW40" s="41">
        <f t="shared" si="13"/>
        <v>0</v>
      </c>
      <c r="BX40" s="41">
        <f t="shared" si="14"/>
        <v>0</v>
      </c>
      <c r="BY40" s="41">
        <f t="shared" si="15"/>
        <v>0</v>
      </c>
      <c r="BZ40" s="41">
        <f t="shared" si="16"/>
        <v>0</v>
      </c>
      <c r="CA40" s="41">
        <f t="shared" si="17"/>
        <v>0</v>
      </c>
      <c r="CB40" s="41">
        <f t="shared" si="18"/>
        <v>0</v>
      </c>
      <c r="CC40" s="41">
        <f t="shared" si="19"/>
        <v>0</v>
      </c>
      <c r="CD40" s="41">
        <f t="shared" si="20"/>
        <v>0</v>
      </c>
      <c r="CE40" s="41">
        <f t="shared" si="21"/>
        <v>0</v>
      </c>
      <c r="CF40" s="41">
        <f>IF(AND(U40&gt;X40,U$57&lt;&gt;"ano"),1,0)</f>
        <v>0</v>
      </c>
      <c r="CG40" s="41">
        <f t="shared" si="22"/>
        <v>0</v>
      </c>
      <c r="CH40" s="41">
        <f t="shared" si="23"/>
        <v>0</v>
      </c>
      <c r="CI40" s="41">
        <f t="shared" si="24"/>
        <v>0</v>
      </c>
      <c r="CJ40" s="41">
        <f t="shared" si="25"/>
        <v>0</v>
      </c>
      <c r="CK40" s="41">
        <f t="shared" si="26"/>
        <v>0</v>
      </c>
      <c r="CL40" s="41">
        <f t="shared" si="27"/>
        <v>0</v>
      </c>
      <c r="CM40" s="41">
        <f t="shared" si="28"/>
        <v>0</v>
      </c>
      <c r="CN40" s="41">
        <f t="shared" si="29"/>
        <v>0</v>
      </c>
      <c r="CO40" s="41">
        <f t="shared" si="30"/>
        <v>0</v>
      </c>
      <c r="CP40" s="41">
        <f t="shared" si="31"/>
        <v>0</v>
      </c>
      <c r="CQ40" s="41">
        <f>IF(AND(B40="",OR(D40&lt;&gt;"",L40&lt;&gt;"",U40&lt;&gt;"",X40&lt;&gt;"",AE40&lt;&gt;"",AI40&lt;&gt;"",AX40&lt;&gt;"",BB40&lt;&gt;"",BF40&lt;&gt;"",BJ40&lt;&gt;"")),1,0)</f>
        <v>0</v>
      </c>
      <c r="CR40" s="41">
        <f t="shared" si="32"/>
        <v>0</v>
      </c>
      <c r="CS40" s="41">
        <f t="shared" si="33"/>
        <v>0</v>
      </c>
      <c r="CT40" s="41">
        <f t="shared" si="34"/>
        <v>0</v>
      </c>
      <c r="CU40" s="41">
        <f t="shared" si="35"/>
        <v>0</v>
      </c>
      <c r="CV40" s="41">
        <f t="shared" si="36"/>
        <v>0</v>
      </c>
    </row>
    <row r="41" spans="1:100" s="12" customFormat="1" ht="15.75" customHeight="1" x14ac:dyDescent="0.2">
      <c r="A41" s="39"/>
      <c r="B41" s="45"/>
      <c r="C41" s="46" t="str">
        <f>IF(L53="","","!!! Pozor na chybové hlášení !!!")</f>
        <v/>
      </c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8" t="s">
        <v>84</v>
      </c>
      <c r="W41" s="47"/>
      <c r="X41" s="47"/>
      <c r="Y41" s="47"/>
      <c r="Z41" s="47"/>
      <c r="AA41" s="225">
        <f>SUM(AA10:AD40)</f>
        <v>0</v>
      </c>
      <c r="AB41" s="225"/>
      <c r="AC41" s="225"/>
      <c r="AD41" s="225"/>
      <c r="AE41" s="47"/>
      <c r="AF41" s="47"/>
      <c r="AG41" s="47"/>
      <c r="AH41" s="47"/>
      <c r="AI41" s="47"/>
      <c r="AJ41" s="47"/>
      <c r="AK41" s="47"/>
      <c r="AL41" s="226">
        <f>SUM(AL10:AO40)</f>
        <v>0</v>
      </c>
      <c r="AM41" s="227"/>
      <c r="AN41" s="227"/>
      <c r="AO41" s="227"/>
      <c r="AP41" s="226">
        <f>SUM(AP10:AS40)</f>
        <v>0</v>
      </c>
      <c r="AQ41" s="228"/>
      <c r="AR41" s="228"/>
      <c r="AS41" s="229"/>
      <c r="AT41" s="228">
        <f>SUM(AT10:AW40)</f>
        <v>0</v>
      </c>
      <c r="AU41" s="227"/>
      <c r="AV41" s="227"/>
      <c r="AW41" s="230"/>
      <c r="AX41" s="231">
        <f>SUM(AX10:BA40)</f>
        <v>0</v>
      </c>
      <c r="AY41" s="227"/>
      <c r="AZ41" s="227"/>
      <c r="BA41" s="227"/>
      <c r="BB41" s="226">
        <f>SUM(BB10:BE40)</f>
        <v>0</v>
      </c>
      <c r="BC41" s="228"/>
      <c r="BD41" s="228"/>
      <c r="BE41" s="229"/>
      <c r="BF41" s="228">
        <f>SUM(BF10:BI40)</f>
        <v>0</v>
      </c>
      <c r="BG41" s="227"/>
      <c r="BH41" s="227"/>
      <c r="BI41" s="230"/>
      <c r="BJ41" s="237">
        <f>SUM(BJ10:BM40)</f>
        <v>0</v>
      </c>
      <c r="BK41" s="237"/>
      <c r="BL41" s="237"/>
      <c r="BM41" s="238"/>
      <c r="BN41" s="49"/>
      <c r="BO41" s="40">
        <v>75</v>
      </c>
      <c r="BP41" s="50">
        <f>SUM(BP10:BP40)</f>
        <v>0</v>
      </c>
      <c r="BQ41" s="41"/>
      <c r="BR41" s="41"/>
      <c r="BS41" s="41"/>
      <c r="BT41" s="41"/>
      <c r="BU41" s="41"/>
      <c r="BV41" s="51">
        <f>SUM(BV10:BV40)</f>
        <v>0</v>
      </c>
      <c r="BW41" s="51">
        <f>IF(BF56=0,0,SUM(BW10:BW40))</f>
        <v>0</v>
      </c>
      <c r="BX41" s="51">
        <f>IF(BF56=0,0,SUM(BX10:BX40))</f>
        <v>0</v>
      </c>
      <c r="BY41" s="51">
        <f>IF(BF56=0,0,SUM(BY10:BY40))</f>
        <v>0</v>
      </c>
      <c r="BZ41" s="51">
        <f>SUM(BZ10:BZ40)</f>
        <v>0</v>
      </c>
      <c r="CA41" s="51">
        <f>IF(BF56=0,0,SUM(CA10:CA40))</f>
        <v>0</v>
      </c>
      <c r="CB41" s="51">
        <f>IF(BF56=0,0,SUM(CB10:CB40))</f>
        <v>0</v>
      </c>
      <c r="CC41" s="51">
        <f>IF(BF56=0,0,SUM(CC10:CC40))</f>
        <v>0</v>
      </c>
      <c r="CD41" s="51">
        <f>IF(BF56=0,0,SUM(CD10:CD40))</f>
        <v>0</v>
      </c>
      <c r="CE41" s="51">
        <f>SUM(CE10:CE40)</f>
        <v>0</v>
      </c>
      <c r="CF41" s="51">
        <f>SUM(CF10:CF40)</f>
        <v>0</v>
      </c>
      <c r="CG41" s="51">
        <f>SUM(CG10:CG40)</f>
        <v>0</v>
      </c>
      <c r="CH41" s="51">
        <f>SUM(CH10:CH40)</f>
        <v>0</v>
      </c>
      <c r="CI41" s="51">
        <f>SUM(CI10:CI40)</f>
        <v>0</v>
      </c>
      <c r="CJ41" s="51">
        <f>SUM(CJ10:CJ40)+CJ42</f>
        <v>0</v>
      </c>
      <c r="CK41" s="51">
        <f>SUM(CK10:CK40)+CK42</f>
        <v>0</v>
      </c>
      <c r="CL41" s="51">
        <f t="shared" ref="CL41:CV41" si="37">SUM(CL10:CL40)</f>
        <v>0</v>
      </c>
      <c r="CM41" s="51">
        <f t="shared" si="37"/>
        <v>0</v>
      </c>
      <c r="CN41" s="51">
        <f t="shared" si="37"/>
        <v>0</v>
      </c>
      <c r="CO41" s="51">
        <f t="shared" si="37"/>
        <v>0</v>
      </c>
      <c r="CP41" s="51">
        <f t="shared" si="37"/>
        <v>0</v>
      </c>
      <c r="CQ41" s="51">
        <f t="shared" si="37"/>
        <v>0</v>
      </c>
      <c r="CR41" s="51">
        <f t="shared" si="37"/>
        <v>0</v>
      </c>
      <c r="CS41" s="51">
        <f t="shared" si="37"/>
        <v>0</v>
      </c>
      <c r="CT41" s="51">
        <f t="shared" si="37"/>
        <v>0</v>
      </c>
      <c r="CU41" s="51">
        <f t="shared" si="37"/>
        <v>0</v>
      </c>
      <c r="CV41" s="51">
        <f t="shared" si="37"/>
        <v>0</v>
      </c>
    </row>
    <row r="42" spans="1:100" s="12" customFormat="1" ht="15.75" customHeight="1" x14ac:dyDescent="0.2">
      <c r="A42" s="33"/>
      <c r="B42" s="126" t="s">
        <v>85</v>
      </c>
      <c r="C42" s="204"/>
      <c r="D42" s="204"/>
      <c r="E42" s="204"/>
      <c r="F42" s="204"/>
      <c r="G42" s="239"/>
      <c r="H42" s="52"/>
      <c r="I42" s="53"/>
      <c r="J42" s="53"/>
      <c r="K42" s="53"/>
      <c r="L42" s="53"/>
      <c r="M42" s="53"/>
      <c r="N42" s="53"/>
      <c r="O42" s="53"/>
      <c r="P42" s="54"/>
      <c r="Q42" s="53"/>
      <c r="R42" s="53"/>
      <c r="S42" s="53"/>
      <c r="T42" s="53"/>
      <c r="U42" s="53"/>
      <c r="V42" s="53"/>
      <c r="W42" s="53"/>
      <c r="X42" s="53"/>
      <c r="Y42" s="53"/>
      <c r="Z42" s="55" t="s">
        <v>86</v>
      </c>
      <c r="AA42" s="192">
        <f>BF55</f>
        <v>40</v>
      </c>
      <c r="AB42" s="193"/>
      <c r="AC42" s="193"/>
      <c r="AD42" s="194"/>
      <c r="AE42" s="52"/>
      <c r="AF42" s="53"/>
      <c r="AG42" s="53"/>
      <c r="AH42" s="53"/>
      <c r="AI42" s="53"/>
      <c r="AJ42" s="53"/>
      <c r="AK42" s="53"/>
      <c r="AL42" s="53"/>
      <c r="AM42" s="54"/>
      <c r="AN42" s="53"/>
      <c r="AO42" s="53"/>
      <c r="AP42" s="53"/>
      <c r="AQ42" s="53"/>
      <c r="AR42" s="53"/>
      <c r="AS42" s="53"/>
      <c r="AT42" s="53"/>
      <c r="AU42" s="53"/>
      <c r="AV42" s="53"/>
      <c r="AW42" s="55" t="s">
        <v>87</v>
      </c>
      <c r="AX42" s="240">
        <v>0</v>
      </c>
      <c r="AY42" s="241"/>
      <c r="AZ42" s="241"/>
      <c r="BA42" s="241"/>
      <c r="BB42" s="126" t="s">
        <v>88</v>
      </c>
      <c r="BC42" s="242"/>
      <c r="BD42" s="242"/>
      <c r="BE42" s="243"/>
      <c r="BF42" s="244" t="s">
        <v>89</v>
      </c>
      <c r="BG42" s="136"/>
      <c r="BH42" s="136"/>
      <c r="BI42" s="245"/>
      <c r="BJ42" s="209" t="str">
        <f>BO42&amp;",-"</f>
        <v>91,-</v>
      </c>
      <c r="BK42" s="246"/>
      <c r="BL42" s="246"/>
      <c r="BM42" s="247"/>
      <c r="BN42" s="19"/>
      <c r="BO42" s="40">
        <v>91</v>
      </c>
      <c r="BP42" s="40"/>
      <c r="BQ42" s="41"/>
      <c r="BR42" s="41"/>
      <c r="BS42" s="41"/>
      <c r="BT42" s="41"/>
      <c r="BU42" s="41"/>
      <c r="BV42" s="41"/>
      <c r="BW42" s="41"/>
      <c r="BX42" s="56" t="s">
        <v>45</v>
      </c>
      <c r="BY42" s="56" t="s">
        <v>90</v>
      </c>
      <c r="BZ42" s="56" t="s">
        <v>45</v>
      </c>
      <c r="CA42" s="56" t="s">
        <v>90</v>
      </c>
      <c r="CB42" s="56" t="s">
        <v>45</v>
      </c>
      <c r="CC42" s="56" t="s">
        <v>90</v>
      </c>
      <c r="CD42" s="41" t="s">
        <v>91</v>
      </c>
      <c r="CE42" s="41"/>
      <c r="CF42" s="41"/>
      <c r="CG42" s="41"/>
      <c r="CH42" s="41"/>
      <c r="CI42" s="41"/>
      <c r="CJ42" s="41">
        <f>IF(OR(AX42&lt;0,AX42&gt;999,BF56&lt;0,BF56&gt;24),1,0)</f>
        <v>0</v>
      </c>
      <c r="CK42" s="41">
        <f>IF(CJ42&gt;0,0,AX42*4-FLOOR(AX42*4,1)+ABS(BF55)*4-FLOOR(ABS(BF55)*4,1)+IF(J57&lt;&gt;"M",BF56*20-FLOOR(BF56*20,1),0))</f>
        <v>0</v>
      </c>
      <c r="CL42" s="41"/>
      <c r="CM42" s="41"/>
      <c r="CN42" s="41"/>
      <c r="CO42" s="41"/>
      <c r="CP42" s="41"/>
      <c r="CQ42" s="41"/>
      <c r="CR42" s="41"/>
      <c r="CS42" s="41"/>
      <c r="CT42" s="41"/>
      <c r="CU42" s="57" t="s">
        <v>92</v>
      </c>
      <c r="CV42" s="41"/>
    </row>
    <row r="43" spans="1:100" s="12" customFormat="1" ht="15.75" customHeight="1" x14ac:dyDescent="0.2">
      <c r="A43" s="1"/>
      <c r="B43" s="251" t="str">
        <f>MID(L56,1,1)&amp;" "&amp;MID(L56,2,1)&amp;" "&amp;MID(L56,3,1)&amp;" "&amp;MID(L56,4,1)</f>
        <v>1 2 3 4</v>
      </c>
      <c r="C43" s="252"/>
      <c r="D43" s="252"/>
      <c r="E43" s="252"/>
      <c r="F43" s="252"/>
      <c r="G43" s="253"/>
      <c r="H43" s="20"/>
      <c r="I43" s="21"/>
      <c r="J43" s="21"/>
      <c r="K43" s="21"/>
      <c r="L43" s="21"/>
      <c r="M43" s="21"/>
      <c r="N43" s="21"/>
      <c r="O43" s="21"/>
      <c r="P43" s="58"/>
      <c r="Q43" s="21"/>
      <c r="R43" s="21"/>
      <c r="S43" s="21"/>
      <c r="T43" s="21"/>
      <c r="U43" s="21"/>
      <c r="V43" s="21"/>
      <c r="W43" s="21"/>
      <c r="X43" s="21"/>
      <c r="Y43" s="21"/>
      <c r="Z43" s="59" t="s">
        <v>93</v>
      </c>
      <c r="AA43" s="192">
        <f>AA41+AA42</f>
        <v>40</v>
      </c>
      <c r="AB43" s="193"/>
      <c r="AC43" s="193"/>
      <c r="AD43" s="194"/>
      <c r="AE43" s="20"/>
      <c r="AF43" s="21"/>
      <c r="AG43" s="21"/>
      <c r="AH43" s="21"/>
      <c r="AI43" s="21"/>
      <c r="AJ43" s="21"/>
      <c r="AK43" s="21"/>
      <c r="AL43" s="21"/>
      <c r="AM43" s="58"/>
      <c r="AN43" s="21"/>
      <c r="AO43" s="21"/>
      <c r="AP43" s="21"/>
      <c r="AQ43" s="21"/>
      <c r="AR43" s="21"/>
      <c r="AS43" s="21"/>
      <c r="AT43" s="21"/>
      <c r="AU43" s="21"/>
      <c r="AV43" s="21"/>
      <c r="AW43" s="59" t="s">
        <v>94</v>
      </c>
      <c r="AX43" s="254" t="str">
        <f>IF(AA44-AX42&lt;0,AA44-AX42,"")</f>
        <v/>
      </c>
      <c r="AY43" s="255"/>
      <c r="AZ43" s="255"/>
      <c r="BA43" s="255"/>
      <c r="BB43" s="256" t="s">
        <v>74</v>
      </c>
      <c r="BC43" s="257"/>
      <c r="BD43" s="257"/>
      <c r="BE43" s="258"/>
      <c r="BF43" s="259" t="s">
        <v>95</v>
      </c>
      <c r="BG43" s="123"/>
      <c r="BH43" s="123"/>
      <c r="BI43" s="124"/>
      <c r="BJ43" s="119" t="str">
        <f>BO43&amp;",-"</f>
        <v>138,-</v>
      </c>
      <c r="BK43" s="123"/>
      <c r="BL43" s="123"/>
      <c r="BM43" s="138"/>
      <c r="BN43" s="19"/>
      <c r="BO43" s="40">
        <v>138</v>
      </c>
      <c r="BP43" s="35" t="str">
        <f t="shared" ref="BP43:CP43" si="38">IF(BP7="","",BP7)</f>
        <v>práce ve sv.v</v>
      </c>
      <c r="BQ43" s="36" t="str">
        <f t="shared" si="38"/>
        <v>příplatek za</v>
      </c>
      <c r="BR43" s="36" t="str">
        <f t="shared" si="38"/>
        <v>příplatek za</v>
      </c>
      <c r="BS43" s="36" t="str">
        <f t="shared" si="38"/>
        <v>příplatek za</v>
      </c>
      <c r="BT43" s="36" t="str">
        <f t="shared" si="38"/>
        <v>snížení doby</v>
      </c>
      <c r="BU43" s="36" t="str">
        <f t="shared" si="38"/>
        <v>přerušení a pr.</v>
      </c>
      <c r="BV43" s="36" t="str">
        <f t="shared" si="38"/>
        <v>svátek ve</v>
      </c>
      <c r="BW43" s="36" t="str">
        <f t="shared" si="38"/>
        <v>dovolená</v>
      </c>
      <c r="BX43" s="36" t="str">
        <f t="shared" si="38"/>
        <v>lékař</v>
      </c>
      <c r="BY43" s="36" t="str">
        <f t="shared" si="38"/>
        <v>nemoc, OČR</v>
      </c>
      <c r="BZ43" s="36" t="str">
        <f t="shared" si="38"/>
        <v>služební</v>
      </c>
      <c r="CA43" s="36" t="str">
        <f t="shared" si="38"/>
        <v>neplacené</v>
      </c>
      <c r="CB43" s="36" t="str">
        <f t="shared" si="38"/>
        <v>ostatní plac.</v>
      </c>
      <c r="CC43" s="36" t="str">
        <f t="shared" si="38"/>
        <v>ostatní neplac.</v>
      </c>
      <c r="CD43" s="36" t="str">
        <f t="shared" si="38"/>
        <v>náhrady</v>
      </c>
      <c r="CE43" s="36" t="str">
        <f t="shared" si="38"/>
        <v>práce při  PR</v>
      </c>
      <c r="CF43" s="36" t="str">
        <f t="shared" si="38"/>
        <v>práce po 24 h</v>
      </c>
      <c r="CG43" s="36" t="str">
        <f t="shared" si="38"/>
        <v>přerušení</v>
      </c>
      <c r="CH43" s="36" t="str">
        <f t="shared" si="38"/>
        <v>neodpracované</v>
      </c>
      <c r="CI43" s="36" t="str">
        <f t="shared" si="38"/>
        <v>nepřípustné</v>
      </c>
      <c r="CJ43" s="36" t="str">
        <f t="shared" si="38"/>
        <v>nepřípustné</v>
      </c>
      <c r="CK43" s="36" t="str">
        <f t="shared" si="38"/>
        <v>nepřípustné</v>
      </c>
      <c r="CL43" s="36" t="str">
        <f t="shared" si="38"/>
        <v>délka</v>
      </c>
      <c r="CM43" s="36" t="str">
        <f t="shared" si="38"/>
        <v>služební cesta</v>
      </c>
      <c r="CN43" s="36" t="str">
        <f t="shared" si="38"/>
        <v>služební cesta</v>
      </c>
      <c r="CO43" s="36" t="str">
        <f t="shared" si="38"/>
        <v>neodpr.+ odpr.</v>
      </c>
      <c r="CP43" s="36" t="str">
        <f t="shared" si="38"/>
        <v>zadáno neodpr.</v>
      </c>
      <c r="CQ43" s="37" t="s">
        <v>36</v>
      </c>
      <c r="CR43" s="37" t="s">
        <v>37</v>
      </c>
      <c r="CS43" s="36" t="str">
        <f>IF(CS7="","",CS7)</f>
        <v>HS-prohození</v>
      </c>
      <c r="CT43" s="36" t="str">
        <f>IF(CT7="","",CT7)</f>
        <v>HS-prohození</v>
      </c>
      <c r="CU43" s="36" t="s">
        <v>39</v>
      </c>
      <c r="CV43" s="36" t="s">
        <v>40</v>
      </c>
    </row>
    <row r="44" spans="1:100" s="12" customFormat="1" ht="15.75" customHeight="1" x14ac:dyDescent="0.2">
      <c r="A44" s="1"/>
      <c r="B44" s="260" t="str">
        <f>IF(X56="","","středisko: "&amp;X56)</f>
        <v>středisko: 1</v>
      </c>
      <c r="C44" s="249"/>
      <c r="D44" s="249"/>
      <c r="E44" s="249"/>
      <c r="F44" s="249"/>
      <c r="G44" s="261"/>
      <c r="H44" s="60"/>
      <c r="I44" s="61"/>
      <c r="J44" s="61"/>
      <c r="K44" s="61"/>
      <c r="L44" s="61"/>
      <c r="M44" s="61"/>
      <c r="N44" s="61"/>
      <c r="O44" s="61"/>
      <c r="P44" s="62"/>
      <c r="Q44" s="61"/>
      <c r="R44" s="61"/>
      <c r="S44" s="61"/>
      <c r="T44" s="61"/>
      <c r="U44" s="61"/>
      <c r="V44" s="61"/>
      <c r="W44" s="61"/>
      <c r="X44" s="61"/>
      <c r="Y44" s="61"/>
      <c r="Z44" s="63" t="s">
        <v>96</v>
      </c>
      <c r="AA44" s="262">
        <f>IF(OR(AA43-BW45&lt;-99,BF56=0),0,AA43-BW45)</f>
        <v>0</v>
      </c>
      <c r="AB44" s="263"/>
      <c r="AC44" s="263"/>
      <c r="AD44" s="264"/>
      <c r="AE44" s="60"/>
      <c r="AF44" s="61"/>
      <c r="AG44" s="61"/>
      <c r="AH44" s="61"/>
      <c r="AI44" s="61"/>
      <c r="AJ44" s="61"/>
      <c r="AK44" s="61"/>
      <c r="AL44" s="61"/>
      <c r="AM44" s="62"/>
      <c r="AN44" s="61"/>
      <c r="AO44" s="61"/>
      <c r="AP44" s="61"/>
      <c r="AQ44" s="61"/>
      <c r="AR44" s="61"/>
      <c r="AS44" s="61"/>
      <c r="AT44" s="61"/>
      <c r="AU44" s="61"/>
      <c r="AV44" s="61"/>
      <c r="AW44" s="59" t="s">
        <v>97</v>
      </c>
      <c r="AX44" s="262">
        <f>IF(AND(AC57&lt;&gt;"ano",AA44-AX42&gt;-0.01),AA44-AX42,"")</f>
        <v>0</v>
      </c>
      <c r="AY44" s="263"/>
      <c r="AZ44" s="263"/>
      <c r="BA44" s="264"/>
      <c r="BB44" s="265" t="str">
        <f>BO41&amp;",-"</f>
        <v>75,-</v>
      </c>
      <c r="BC44" s="266"/>
      <c r="BD44" s="266"/>
      <c r="BE44" s="267"/>
      <c r="BF44" s="248" t="s">
        <v>98</v>
      </c>
      <c r="BG44" s="249"/>
      <c r="BH44" s="249"/>
      <c r="BI44" s="250"/>
      <c r="BJ44" s="142" t="str">
        <f>BO44&amp;",-"</f>
        <v>217,-</v>
      </c>
      <c r="BK44" s="143"/>
      <c r="BL44" s="143"/>
      <c r="BM44" s="144"/>
      <c r="BN44" s="19"/>
      <c r="BO44" s="40">
        <v>217</v>
      </c>
      <c r="BP44" s="35" t="str">
        <f t="shared" ref="BP44:BU44" si="39">IF(BP8="","",BP8)</f>
        <v>pracovní době</v>
      </c>
      <c r="BQ44" s="36" t="str">
        <f t="shared" si="39"/>
        <v>svátek</v>
      </c>
      <c r="BR44" s="36" t="str">
        <f t="shared" si="39"/>
        <v>noc</v>
      </c>
      <c r="BS44" s="36" t="str">
        <f t="shared" si="39"/>
        <v>so + ne</v>
      </c>
      <c r="BT44" s="36" t="str">
        <f t="shared" si="39"/>
        <v>o přestávky</v>
      </c>
      <c r="BU44" s="36" t="str">
        <f t="shared" si="39"/>
        <v>přes půlnoc</v>
      </c>
      <c r="BV44" s="36"/>
      <c r="BW44" s="36" t="str">
        <f t="shared" ref="BW44:CP44" si="40">IF(BW8="","",BW8)</f>
        <v/>
      </c>
      <c r="BX44" s="36" t="str">
        <f t="shared" si="40"/>
        <v>doprovod</v>
      </c>
      <c r="BY44" s="36" t="str">
        <f t="shared" si="40"/>
        <v/>
      </c>
      <c r="BZ44" s="36" t="str">
        <f t="shared" si="40"/>
        <v>cesta</v>
      </c>
      <c r="CA44" s="36" t="str">
        <f t="shared" si="40"/>
        <v>volno, vč. "A"</v>
      </c>
      <c r="CB44" s="36" t="str">
        <f t="shared" si="40"/>
        <v>nepřítomnost</v>
      </c>
      <c r="CC44" s="36" t="str">
        <f t="shared" si="40"/>
        <v>nepřítomnost</v>
      </c>
      <c r="CD44" s="36" t="str">
        <f t="shared" si="40"/>
        <v>60%, 80%</v>
      </c>
      <c r="CE44" s="36" t="str">
        <f t="shared" si="40"/>
        <v>pohotovosti</v>
      </c>
      <c r="CF44" s="36" t="str">
        <f t="shared" si="40"/>
        <v xml:space="preserve"> poslední den</v>
      </c>
      <c r="CG44" s="36" t="str">
        <f t="shared" si="40"/>
        <v>práce</v>
      </c>
      <c r="CH44" s="36" t="str">
        <f t="shared" si="40"/>
        <v>hod.ve volnu</v>
      </c>
      <c r="CI44" s="36" t="str">
        <f t="shared" si="40"/>
        <v>znaky - důvod</v>
      </c>
      <c r="CJ44" s="36" t="str">
        <f t="shared" si="40"/>
        <v>rozmezí hodin</v>
      </c>
      <c r="CK44" s="36" t="str">
        <f t="shared" si="40"/>
        <v>hodnoty hodin</v>
      </c>
      <c r="CL44" s="36" t="str">
        <f t="shared" si="40"/>
        <v>dovolené</v>
      </c>
      <c r="CM44" s="36" t="str">
        <f t="shared" si="40"/>
        <v>kratší než 5 h</v>
      </c>
      <c r="CN44" s="36" t="str">
        <f t="shared" si="40"/>
        <v>víc, než práce</v>
      </c>
      <c r="CO44" s="36" t="str">
        <f t="shared" si="40"/>
        <v>hodin je víc</v>
      </c>
      <c r="CP44" s="36" t="str">
        <f t="shared" si="40"/>
        <v>bez hodin</v>
      </c>
      <c r="CQ44" s="37" t="s">
        <v>73</v>
      </c>
      <c r="CR44" s="37" t="s">
        <v>74</v>
      </c>
      <c r="CS44" s="36" t="str">
        <f>IF(CS8="","",CS8)</f>
        <v>MP I</v>
      </c>
      <c r="CT44" s="36" t="str">
        <f>IF(CT8="","",CT8)</f>
        <v>MP II</v>
      </c>
      <c r="CU44" s="37" t="s">
        <v>77</v>
      </c>
      <c r="CV44" s="36" t="s">
        <v>78</v>
      </c>
    </row>
    <row r="45" spans="1:100" s="12" customFormat="1" ht="15.75" customHeight="1" x14ac:dyDescent="0.2">
      <c r="A45" s="1"/>
      <c r="B45" s="268" t="s">
        <v>99</v>
      </c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  <c r="BI45" s="204"/>
      <c r="BJ45" s="204"/>
      <c r="BK45" s="204"/>
      <c r="BL45" s="204"/>
      <c r="BM45" s="239"/>
      <c r="BN45" s="19"/>
      <c r="BO45" s="10"/>
      <c r="BP45" s="64" t="s">
        <v>100</v>
      </c>
      <c r="BQ45" s="41">
        <f>IF(BR45&lt;6.5,MIN(BR45,6),IF(BR45&lt;13,MIN(BR45-0.5,12),IF(BR45&lt;19.5,MIN(BR45-1,18),IF(BR45&lt;26,MIN(BR45-1.5,24),BR45-2))))</f>
        <v>0</v>
      </c>
      <c r="BR45" s="28">
        <f>IF(AND(F57=4,U39&gt;X39),IF(OR(U$57&lt;&gt;"ano",U39&lt;21),X39,BU39),0)</f>
        <v>0</v>
      </c>
      <c r="BS45" s="27"/>
      <c r="BT45" s="27"/>
      <c r="BU45" s="27"/>
      <c r="BV45" s="36" t="s">
        <v>101</v>
      </c>
      <c r="BW45" s="28">
        <f>ROUND(((X3-BV41-BW41-BY41-CA41-CC41)*B4-BX41-CB41)*4,0)/4</f>
        <v>176</v>
      </c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11"/>
      <c r="CR45" s="11"/>
      <c r="CS45" s="11"/>
      <c r="CT45" s="11"/>
      <c r="CU45" s="11"/>
      <c r="CV45" s="11"/>
    </row>
    <row r="46" spans="1:100" s="12" customFormat="1" ht="15.75" customHeight="1" x14ac:dyDescent="0.2">
      <c r="A46" s="1"/>
      <c r="B46" s="269" t="s">
        <v>102</v>
      </c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143"/>
      <c r="BJ46" s="143"/>
      <c r="BK46" s="143"/>
      <c r="BL46" s="143"/>
      <c r="BM46" s="144"/>
      <c r="BN46" s="19"/>
      <c r="BO46" s="10"/>
      <c r="BP46" s="64" t="s">
        <v>103</v>
      </c>
      <c r="BQ46" s="41">
        <f>IF(BR46&lt;6.5,MIN(BR46,6),IF(BR46&lt;13,MIN(BR46-0.5,12),IF(BR46&lt;19.5,MIN(BR46-1,18),IF(BR46&lt;26,MIN(BR46-1.5,24),BR46-2))))</f>
        <v>0</v>
      </c>
      <c r="BR46" s="28">
        <f>IF(AND(F57=12,U40&gt;X40),IF(OR(U$57&lt;&gt;"ano",U40&lt;21),X40,BU40),0)</f>
        <v>0</v>
      </c>
      <c r="BS46" s="11"/>
      <c r="BT46" s="11"/>
      <c r="BU46" s="11"/>
      <c r="BV46" s="65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</row>
    <row r="47" spans="1:100" s="12" customFormat="1" ht="15.75" customHeight="1" x14ac:dyDescent="0.2">
      <c r="A47" s="1"/>
      <c r="B47" s="270" t="s">
        <v>104</v>
      </c>
      <c r="C47" s="271"/>
      <c r="D47" s="271"/>
      <c r="E47" s="271"/>
      <c r="F47" s="271"/>
      <c r="G47" s="271"/>
      <c r="H47" s="272"/>
      <c r="I47" s="273"/>
      <c r="J47" s="273"/>
      <c r="K47" s="273"/>
      <c r="L47" s="273"/>
      <c r="M47" s="273"/>
      <c r="N47" s="273"/>
      <c r="O47" s="273"/>
      <c r="P47" s="273"/>
      <c r="Q47" s="273"/>
      <c r="R47" s="273"/>
      <c r="S47" s="273"/>
      <c r="T47" s="273"/>
      <c r="U47" s="273"/>
      <c r="V47" s="273"/>
      <c r="W47" s="273"/>
      <c r="X47" s="273"/>
      <c r="Y47" s="273"/>
      <c r="Z47" s="273"/>
      <c r="AA47" s="273"/>
      <c r="AB47" s="273"/>
      <c r="AC47" s="273"/>
      <c r="AD47" s="273"/>
      <c r="AE47" s="273"/>
      <c r="AF47" s="273"/>
      <c r="AG47" s="273"/>
      <c r="AH47" s="273"/>
      <c r="AI47" s="273"/>
      <c r="AJ47" s="273"/>
      <c r="AK47" s="273"/>
      <c r="AL47" s="273"/>
      <c r="AM47" s="273"/>
      <c r="AN47" s="273"/>
      <c r="AO47" s="273"/>
      <c r="AP47" s="273"/>
      <c r="AQ47" s="273"/>
      <c r="AR47" s="273"/>
      <c r="AS47" s="273"/>
      <c r="AT47" s="273"/>
      <c r="AU47" s="273"/>
      <c r="AV47" s="273"/>
      <c r="AW47" s="273"/>
      <c r="AX47" s="273"/>
      <c r="AY47" s="273"/>
      <c r="AZ47" s="273"/>
      <c r="BA47" s="273"/>
      <c r="BB47" s="273"/>
      <c r="BC47" s="273"/>
      <c r="BD47" s="273"/>
      <c r="BE47" s="273"/>
      <c r="BF47" s="273"/>
      <c r="BG47" s="273"/>
      <c r="BH47" s="273"/>
      <c r="BI47" s="273"/>
      <c r="BJ47" s="273"/>
      <c r="BK47" s="273"/>
      <c r="BL47" s="273"/>
      <c r="BM47" s="274"/>
      <c r="BN47" s="66"/>
      <c r="BO47" s="10"/>
      <c r="BP47" s="67"/>
      <c r="BQ47" s="11"/>
      <c r="BR47" s="11"/>
      <c r="BS47" s="11"/>
      <c r="BT47" s="11"/>
      <c r="BU47" s="11"/>
      <c r="BV47" s="36" t="s">
        <v>105</v>
      </c>
      <c r="BW47" s="41">
        <f>ROUND(((X3-BV41-BW41-BY41-CA41-CC41)*B4-BX41-CB41-MAX(AT41-AX42,0))*4,0)/4</f>
        <v>176</v>
      </c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</row>
    <row r="48" spans="1:100" s="12" customFormat="1" ht="15.75" customHeight="1" x14ac:dyDescent="0.2">
      <c r="A48" s="1"/>
      <c r="B48" s="275"/>
      <c r="C48" s="276"/>
      <c r="D48" s="276"/>
      <c r="E48" s="276"/>
      <c r="F48" s="276"/>
      <c r="G48" s="276"/>
      <c r="H48" s="276"/>
      <c r="I48" s="276"/>
      <c r="J48" s="276"/>
      <c r="K48" s="276"/>
      <c r="L48" s="276"/>
      <c r="M48" s="276"/>
      <c r="N48" s="276"/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276"/>
      <c r="Z48" s="276"/>
      <c r="AA48" s="276"/>
      <c r="AB48" s="276"/>
      <c r="AC48" s="276"/>
      <c r="AD48" s="276"/>
      <c r="AE48" s="276"/>
      <c r="AF48" s="276"/>
      <c r="AG48" s="276"/>
      <c r="AH48" s="276"/>
      <c r="AI48" s="276"/>
      <c r="AJ48" s="276"/>
      <c r="AK48" s="276"/>
      <c r="AL48" s="276"/>
      <c r="AM48" s="276"/>
      <c r="AN48" s="276"/>
      <c r="AO48" s="276"/>
      <c r="AP48" s="276"/>
      <c r="AQ48" s="276"/>
      <c r="AR48" s="276"/>
      <c r="AS48" s="276"/>
      <c r="AT48" s="276"/>
      <c r="AU48" s="276"/>
      <c r="AV48" s="276"/>
      <c r="AW48" s="276"/>
      <c r="AX48" s="276"/>
      <c r="AY48" s="276"/>
      <c r="AZ48" s="276"/>
      <c r="BA48" s="276"/>
      <c r="BB48" s="276"/>
      <c r="BC48" s="276"/>
      <c r="BD48" s="276"/>
      <c r="BE48" s="276"/>
      <c r="BF48" s="276"/>
      <c r="BG48" s="276"/>
      <c r="BH48" s="276"/>
      <c r="BI48" s="276"/>
      <c r="BJ48" s="276"/>
      <c r="BK48" s="276"/>
      <c r="BL48" s="276"/>
      <c r="BM48" s="277"/>
      <c r="BN48" s="66"/>
      <c r="BO48" s="10"/>
      <c r="BP48" s="67"/>
      <c r="BQ48" s="11"/>
      <c r="BR48" s="68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</row>
    <row r="49" spans="1:251" s="12" customFormat="1" ht="15.75" customHeight="1" x14ac:dyDescent="0.2">
      <c r="A49" s="1"/>
      <c r="B49" s="126" t="s">
        <v>106</v>
      </c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39"/>
      <c r="R49" s="69" t="s">
        <v>107</v>
      </c>
      <c r="S49" s="1"/>
      <c r="T49" s="1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70"/>
      <c r="AP49" s="17" t="s">
        <v>108</v>
      </c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70"/>
      <c r="BN49" s="69"/>
      <c r="BO49" s="10"/>
      <c r="BP49" s="67"/>
      <c r="BQ49" s="11"/>
      <c r="BR49" s="68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</row>
    <row r="50" spans="1:251" s="12" customFormat="1" ht="15.75" customHeight="1" x14ac:dyDescent="0.2">
      <c r="A50" s="1"/>
      <c r="B50" s="280" t="s">
        <v>123</v>
      </c>
      <c r="C50" s="281"/>
      <c r="D50" s="281"/>
      <c r="E50" s="281"/>
      <c r="F50" s="281"/>
      <c r="G50" s="281"/>
      <c r="H50" s="281"/>
      <c r="I50" s="281"/>
      <c r="J50" s="281"/>
      <c r="K50" s="281"/>
      <c r="L50" s="281"/>
      <c r="M50" s="281"/>
      <c r="N50" s="281"/>
      <c r="O50" s="281"/>
      <c r="P50" s="281"/>
      <c r="Q50" s="282"/>
      <c r="R50" s="1"/>
      <c r="S50" s="1"/>
      <c r="T50" s="1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71"/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71"/>
      <c r="BN50" s="69"/>
      <c r="BO50" s="10"/>
      <c r="BP50" s="67"/>
      <c r="BQ50" s="11"/>
      <c r="BR50" s="68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</row>
    <row r="51" spans="1:251" s="12" customFormat="1" ht="15.75" customHeight="1" x14ac:dyDescent="0.2">
      <c r="A51" s="1"/>
      <c r="B51" s="283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4"/>
      <c r="Q51" s="285"/>
      <c r="R51" s="72"/>
      <c r="S51" s="73"/>
      <c r="T51" s="73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7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74"/>
      <c r="BN51" s="69"/>
      <c r="BO51" s="10"/>
      <c r="BP51" s="67"/>
      <c r="BQ51" s="11"/>
      <c r="BR51" s="68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</row>
    <row r="52" spans="1:251" s="12" customFormat="1" ht="15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0"/>
      <c r="BO52" s="10"/>
      <c r="BP52" s="10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</row>
    <row r="53" spans="1:251" s="12" customFormat="1" ht="15.75" customHeight="1" x14ac:dyDescent="0.2">
      <c r="A53" s="1"/>
      <c r="B53" s="75"/>
      <c r="C53" s="76"/>
      <c r="D53" s="76"/>
      <c r="E53" s="76"/>
      <c r="F53" s="76"/>
      <c r="G53" s="76"/>
      <c r="H53" s="76"/>
      <c r="I53" s="76"/>
      <c r="J53" s="76"/>
      <c r="K53" s="77" t="s">
        <v>109</v>
      </c>
      <c r="L53" s="78" t="str">
        <f>IF(CH41&gt;0,IF(CH41&gt;29,"Ve svátky může být nepřítomnost jen N -nemoc, S -služební cesta nebo X -ostatní neplacená!","Ve dnech volna může být nepřítomnost jen N - nemoc, S - služební cesta nebo P - přerušení!"),IF(OR(CI41&gt;0,BF55=" ",BF56=" ",AO56=" "),IF(CI41&gt;0,"V sloupci 'důvod nepřítomnosti' jsou nepřípustné znaky!","V některé modré buňce pod chybovým hlášením je zadaný nepřípustný znak!"),IF(CJ41&gt;0,IF(AX42&lt;0,"Do přesčasu k proplacení nelze zadat zápornou hodnotu!","Pro hodiny lze zadat pouze číselné hodnoty v rozmezí  0 - 24 !"),IF(CK41&gt;0,"Hodiny lze zadat pouze desetinným číslem a zaokrouhlené na čtvrthodiny!",IF(CL41&gt;0,"Dovolenou lze vybírat pouze po celých dnech nebo po polovinách dnů!",IF(CM41&gt;0,"Sluzební cesta nemůže být kratší než 5 hodin!",IF(CN41&gt;0,"Služební cesta nemůže být delší než doba zaměstnance v práci, je-li tato doba kratší než "&amp;B4&amp;" h.",L54)))))))</f>
        <v/>
      </c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9"/>
      <c r="BN53" s="80"/>
      <c r="BO53" s="10"/>
      <c r="BP53" s="10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</row>
    <row r="54" spans="1:251" s="12" customFormat="1" ht="15.75" customHeight="1" x14ac:dyDescent="0.2">
      <c r="A54" s="1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2" t="str">
        <f>IF(CO41&gt;0,IF(B4=0.00001,"U dohody o provedení práce nelze použít tuto nepřítomnost.","Kromě „P“ a „S“ nemůže být součet hodin přítomnosti a nepřítomnosti vyšší než "&amp;B4&amp;" hodin!"),IF(CP41&gt;0,"Je-li zadána odpracovaná doba i důvod nepřítomnosti, musí se zadat i hodiny nepřítomnosti!",IF(CG41&gt;0,"Přerušení práce nemůže být delší, než odpracovaná doba!",IF(CF41&gt;0,"Na konci měsíce nelze zapsat konec pracovní činnosti po 24 hodině.",IF(AX42&gt;MAX(AA44,0),"Přesčas k proplacení nemůže být vyšší než přesčas na konci měsíce!",IF(Y57+AX42&gt;416,"Byl přečerpán roční přesčasový limit. Proplatit lze nejvíce "&amp;416-Y57&amp;" hod"&amp;IF(ROUND(Y57,0)=Y57,IF(416-Y57&lt;5,"","in"),"in")&amp;" přesčasu.",IF(OR(CE41&gt;0,CQ41&gt;0),IF(CE41&gt;0,"Je-li zadaná pohotovost PR, lze zadat odpracovanou dobu maximálně 5 hodin.","Do řádku pro neexistující den nelze zapisovat!"),M54)))))))</f>
        <v/>
      </c>
      <c r="M54" s="83" t="str">
        <f>IF(AND(J57&lt;&gt;"H",BF56&gt;6,OR(Y57+AX42&gt;150,AX42&gt;ROUND(32*BW45/MAX(BF56,0.01)/5,0)/4)),"Není-li uzavřevá dohoda podle § 93, odst. 3 ZP, nelze proplatit přesčas vyšší než "&amp;MAX(0,MIN(150-Y57,ROUND(32*BW45/BF56/5,0)/4))&amp;" hodin.",IF(OR(N6&lt;0,N6&gt;9999999,N7&gt;9999999,N7&lt;0,AD6&lt;0,AD6&gt;9999999,AD7&gt;9999999,AD7&lt;0,AT6&lt;0,AT6&gt;9999999,AT7&gt;9999999,AT7&lt;0,BJ6&lt;0,BJ6&gt;9999999,BJ7&gt;9999999,BJ7&lt;0),"V některé z buněk pro odměny prémie aj. je nepřípustný znak",IF(OR(BF55&lt;-99.9,BF55&gt;300),"Pro přesčas / úvazek z minulých měsísů byla zadána nepřípustná hodnota !",N54)))</f>
        <v/>
      </c>
      <c r="N54" s="83" t="str">
        <f>IF(OR(BQ45&gt;0,BQ46&gt;0),"Před svátkem nelze na konci měsíce zapsat konec pracovní činnosti po 24 hodině!",IF(OR(CS41&gt;0,CT41&gt;0),"Pohotovost MP I"&amp;IF(CS41&gt;0," lze zadat jen v pracovních dnech.","I lze zadat jen ve dnech pracovního klidu."),IF(CU41&gt;0,"V jednom řádku nelze vyplnit pouze ''od'' nebo pouze ''do''",IF(CR41&gt;0,"Pro diety nebo stravné byla použitá neplatná sazba.",""))))</f>
        <v/>
      </c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0"/>
      <c r="BO54" s="10"/>
      <c r="BP54" s="10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</row>
    <row r="55" spans="1:251" s="12" customFormat="1" ht="15.75" customHeight="1" x14ac:dyDescent="0.2">
      <c r="A55" s="1"/>
      <c r="B55" s="84" t="s">
        <v>110</v>
      </c>
      <c r="C55" s="85"/>
      <c r="D55" s="85"/>
      <c r="E55" s="85"/>
      <c r="F55" s="85"/>
      <c r="G55" s="85"/>
      <c r="H55" s="85"/>
      <c r="I55" s="85"/>
      <c r="J55" s="85"/>
      <c r="K55" s="85"/>
      <c r="L55" s="286" t="s">
        <v>122</v>
      </c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8"/>
      <c r="AD55" s="289" t="s">
        <v>74</v>
      </c>
      <c r="AE55" s="290"/>
      <c r="AF55" s="290"/>
      <c r="AG55" s="291"/>
      <c r="AH55" s="292" t="s">
        <v>111</v>
      </c>
      <c r="AI55" s="293"/>
      <c r="AJ55" s="294"/>
      <c r="AK55" s="86"/>
      <c r="AL55" s="85"/>
      <c r="AM55" s="85"/>
      <c r="AN55" s="85"/>
      <c r="AO55" s="85"/>
      <c r="AP55" s="85"/>
      <c r="AQ55" s="85"/>
      <c r="AR55" s="85"/>
      <c r="AS55" s="85"/>
      <c r="AT55" s="85"/>
      <c r="AU55" s="85"/>
      <c r="AV55" s="85"/>
      <c r="AW55" s="85"/>
      <c r="AX55" s="85"/>
      <c r="AY55" s="85"/>
      <c r="AZ55" s="85"/>
      <c r="BA55" s="85"/>
      <c r="BB55" s="85"/>
      <c r="BC55" s="85"/>
      <c r="BD55" s="85"/>
      <c r="BE55" s="87" t="s">
        <v>112</v>
      </c>
      <c r="BF55" s="295">
        <v>40</v>
      </c>
      <c r="BG55" s="296"/>
      <c r="BH55" s="296"/>
      <c r="BI55" s="297"/>
      <c r="BJ55" s="86" t="s">
        <v>113</v>
      </c>
      <c r="BK55" s="85"/>
      <c r="BL55" s="85"/>
      <c r="BM55" s="88"/>
      <c r="BN55" s="80"/>
      <c r="BO55" s="10"/>
      <c r="BP55" s="10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</row>
    <row r="56" spans="1:251" s="12" customFormat="1" ht="15.75" customHeight="1" x14ac:dyDescent="0.2">
      <c r="A56" s="1"/>
      <c r="B56" s="89" t="s">
        <v>114</v>
      </c>
      <c r="C56" s="90"/>
      <c r="D56" s="90"/>
      <c r="E56" s="90"/>
      <c r="F56" s="90"/>
      <c r="G56" s="90"/>
      <c r="H56" s="90"/>
      <c r="I56" s="90"/>
      <c r="J56" s="90"/>
      <c r="K56" s="90"/>
      <c r="L56" s="298">
        <v>1234</v>
      </c>
      <c r="M56" s="299"/>
      <c r="N56" s="299"/>
      <c r="O56" s="300"/>
      <c r="P56" s="90"/>
      <c r="Q56" s="90"/>
      <c r="R56" s="90"/>
      <c r="S56" s="90"/>
      <c r="T56" s="90"/>
      <c r="U56" s="90"/>
      <c r="V56" s="90"/>
      <c r="W56" s="91" t="s">
        <v>115</v>
      </c>
      <c r="X56" s="298">
        <v>1</v>
      </c>
      <c r="Y56" s="301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1" t="str">
        <f>IF(K57="M","základní měsíční mzda: ","základní hodinová mzda: ")</f>
        <v xml:space="preserve">základní hodinová mzda: </v>
      </c>
      <c r="AO56" s="302"/>
      <c r="AP56" s="303"/>
      <c r="AQ56" s="303"/>
      <c r="AR56" s="303"/>
      <c r="AS56" s="304"/>
      <c r="AT56" s="90" t="s">
        <v>116</v>
      </c>
      <c r="AU56" s="90"/>
      <c r="AV56" s="90"/>
      <c r="AW56" s="92"/>
      <c r="AX56" s="93"/>
      <c r="AY56" s="90"/>
      <c r="AZ56" s="90"/>
      <c r="BA56" s="90"/>
      <c r="BB56" s="90"/>
      <c r="BC56" s="90"/>
      <c r="BD56" s="90"/>
      <c r="BE56" s="91" t="s">
        <v>117</v>
      </c>
      <c r="BF56" s="305">
        <v>8</v>
      </c>
      <c r="BG56" s="306"/>
      <c r="BH56" s="306"/>
      <c r="BI56" s="307"/>
      <c r="BJ56" s="90" t="s">
        <v>113</v>
      </c>
      <c r="BK56" s="90"/>
      <c r="BL56" s="90"/>
      <c r="BM56" s="94"/>
      <c r="BN56" s="80"/>
      <c r="BO56" s="10"/>
      <c r="BP56" s="10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</row>
    <row r="57" spans="1:251" s="12" customFormat="1" ht="13.9" customHeight="1" x14ac:dyDescent="0.2">
      <c r="A57" s="1"/>
      <c r="B57" s="95" t="s">
        <v>1</v>
      </c>
      <c r="C57" s="96"/>
      <c r="D57" s="96"/>
      <c r="E57" s="96"/>
      <c r="F57" s="278">
        <v>8</v>
      </c>
      <c r="G57" s="278"/>
      <c r="H57" s="278"/>
      <c r="I57" s="278"/>
      <c r="J57" s="97" t="s">
        <v>118</v>
      </c>
      <c r="K57" s="96" t="str">
        <f>IF(OR(AO56&gt;400,AND(AM57&gt;400,AO56=0)),"M","H")</f>
        <v>H</v>
      </c>
      <c r="L57" s="98"/>
      <c r="M57" s="99" t="s">
        <v>2</v>
      </c>
      <c r="N57" s="96"/>
      <c r="O57" s="96"/>
      <c r="P57" s="278">
        <v>2021</v>
      </c>
      <c r="Q57" s="278"/>
      <c r="R57" s="278"/>
      <c r="S57" s="278"/>
      <c r="T57" s="96" t="s">
        <v>119</v>
      </c>
      <c r="U57" s="96" t="s">
        <v>119</v>
      </c>
      <c r="V57" s="96"/>
      <c r="W57" s="96"/>
      <c r="X57" s="96"/>
      <c r="Y57" s="96">
        <v>63.5</v>
      </c>
      <c r="Z57" s="96">
        <v>332.65</v>
      </c>
      <c r="AA57" s="96"/>
      <c r="AB57" s="96"/>
      <c r="AC57" s="96" t="s">
        <v>119</v>
      </c>
      <c r="AD57" s="96"/>
      <c r="AE57" s="96"/>
      <c r="AF57" s="100">
        <f>Y57+AX42</f>
        <v>63.5</v>
      </c>
      <c r="AG57" s="96"/>
      <c r="AH57" s="96" t="str">
        <f>IF(OR(F57&lt;&gt;2,P57/4-FLOOR(P57/4,1)=0),"29.","")</f>
        <v>29.</v>
      </c>
      <c r="AI57" s="96"/>
      <c r="AJ57" s="96"/>
      <c r="AK57" s="96" t="str">
        <f>IF(F57&lt;&gt;2,"30.","")</f>
        <v>30.</v>
      </c>
      <c r="AL57" s="96"/>
      <c r="AM57" s="96">
        <v>38980</v>
      </c>
      <c r="AN57" s="96" t="str">
        <f>IF(OR(F57=1,F57=3,F57=5,F57=7,F57=8,F57=10,F57=12),"31.","")</f>
        <v>31.</v>
      </c>
      <c r="AO57" s="96">
        <f>IF(AA44-AX42&lt;0,AA44-AX42,0)</f>
        <v>0</v>
      </c>
      <c r="AP57" s="100">
        <f>AA44-AX42</f>
        <v>0</v>
      </c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101" t="s">
        <v>120</v>
      </c>
      <c r="BI57" s="279">
        <v>13</v>
      </c>
      <c r="BJ57" s="279"/>
      <c r="BK57" s="279"/>
      <c r="BL57" s="98" t="s">
        <v>121</v>
      </c>
      <c r="BM57" s="98"/>
      <c r="BN57" s="10"/>
      <c r="BO57" s="10"/>
      <c r="BP57" s="10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</row>
    <row r="58" spans="1:25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02"/>
      <c r="BQ58" s="12"/>
      <c r="BR58" s="12"/>
      <c r="BS58" s="12"/>
      <c r="BT58" s="12"/>
      <c r="BU58" s="12"/>
      <c r="BV58" s="103"/>
      <c r="BW58" s="12"/>
      <c r="BX58" s="12"/>
      <c r="BY58" s="12"/>
      <c r="BZ58" s="12"/>
      <c r="CA58" s="12"/>
      <c r="CB58" s="12"/>
      <c r="CR58" s="104"/>
      <c r="CS58" s="104"/>
      <c r="CT58" s="104"/>
      <c r="CU58" s="104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</row>
    <row r="59" spans="1:251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03"/>
      <c r="BW59" s="12"/>
      <c r="BX59" s="12"/>
      <c r="BY59" s="12"/>
      <c r="BZ59" s="12"/>
      <c r="CA59" s="12"/>
      <c r="CB59" s="12"/>
      <c r="CR59" s="104"/>
      <c r="CS59" s="104"/>
      <c r="CT59" s="104"/>
      <c r="CU59" s="104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</row>
    <row r="60" spans="1:251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V60" s="105"/>
      <c r="CR60" s="104"/>
      <c r="CS60" s="104"/>
      <c r="CT60" s="104"/>
      <c r="CU60" s="104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</row>
    <row r="61" spans="1:25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V61" s="105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</row>
    <row r="62" spans="1:251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V62" s="105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</row>
    <row r="63" spans="1:251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V63" s="105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  <c r="IQ63" s="12"/>
    </row>
    <row r="64" spans="1:251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V64" s="105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  <c r="IQ64" s="12"/>
    </row>
    <row r="65" spans="1:251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V65" s="105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</row>
    <row r="66" spans="1:251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V66" s="105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</row>
    <row r="67" spans="1:251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V67" s="105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  <c r="IQ67" s="12"/>
    </row>
    <row r="68" spans="1:251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V68" s="106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  <c r="HO68" s="12"/>
      <c r="HP68" s="12"/>
      <c r="HQ68" s="12"/>
      <c r="HR68" s="12"/>
      <c r="HS68" s="12"/>
      <c r="HT68" s="12"/>
      <c r="HU68" s="12"/>
      <c r="HV68" s="12"/>
      <c r="HW68" s="12"/>
      <c r="HX68" s="12"/>
      <c r="HY68" s="12"/>
      <c r="HZ68" s="12"/>
      <c r="IA68" s="12"/>
      <c r="IB68" s="12"/>
      <c r="IC68" s="12"/>
      <c r="ID68" s="12"/>
      <c r="IE68" s="12"/>
      <c r="IF68" s="12"/>
      <c r="IG68" s="12"/>
      <c r="IH68" s="12"/>
      <c r="II68" s="12"/>
      <c r="IJ68" s="12"/>
      <c r="IK68" s="12"/>
      <c r="IL68" s="12"/>
      <c r="IM68" s="12"/>
      <c r="IN68" s="12"/>
      <c r="IO68" s="12"/>
      <c r="IP68" s="12"/>
      <c r="IQ68" s="12"/>
    </row>
    <row r="69" spans="1:251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V69" s="106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  <c r="FF69" s="12"/>
      <c r="FG69" s="12"/>
      <c r="FH69" s="12"/>
      <c r="FI69" s="12"/>
      <c r="FJ69" s="12"/>
      <c r="FK69" s="12"/>
      <c r="FL69" s="12"/>
      <c r="FM69" s="12"/>
      <c r="FN69" s="12"/>
      <c r="FO69" s="12"/>
      <c r="FP69" s="12"/>
      <c r="FQ69" s="12"/>
      <c r="FR69" s="12"/>
      <c r="FS69" s="12"/>
      <c r="FT69" s="12"/>
      <c r="FU69" s="12"/>
      <c r="FV69" s="12"/>
      <c r="FW69" s="12"/>
      <c r="FX69" s="12"/>
      <c r="FY69" s="12"/>
      <c r="FZ69" s="12"/>
      <c r="GA69" s="12"/>
      <c r="GB69" s="12"/>
      <c r="GC69" s="12"/>
      <c r="GD69" s="12"/>
      <c r="GE69" s="12"/>
      <c r="GF69" s="12"/>
      <c r="GG69" s="12"/>
      <c r="GH69" s="12"/>
      <c r="GI69" s="12"/>
      <c r="GJ69" s="12"/>
      <c r="GK69" s="12"/>
      <c r="GL69" s="12"/>
      <c r="GM69" s="12"/>
      <c r="GN69" s="12"/>
      <c r="GO69" s="12"/>
      <c r="GP69" s="12"/>
      <c r="GQ69" s="12"/>
      <c r="GR69" s="12"/>
      <c r="GS69" s="12"/>
      <c r="GT69" s="12"/>
      <c r="GU69" s="12"/>
      <c r="GV69" s="12"/>
      <c r="GW69" s="12"/>
      <c r="GX69" s="12"/>
      <c r="GY69" s="12"/>
      <c r="GZ69" s="12"/>
      <c r="HA69" s="12"/>
      <c r="HB69" s="12"/>
      <c r="HC69" s="12"/>
      <c r="HD69" s="12"/>
      <c r="HE69" s="12"/>
      <c r="HF69" s="12"/>
      <c r="HG69" s="12"/>
      <c r="HH69" s="12"/>
      <c r="HI69" s="12"/>
      <c r="HJ69" s="12"/>
      <c r="HK69" s="12"/>
      <c r="HL69" s="12"/>
      <c r="HM69" s="12"/>
      <c r="HN69" s="12"/>
      <c r="HO69" s="12"/>
      <c r="HP69" s="12"/>
      <c r="HQ69" s="12"/>
      <c r="HR69" s="12"/>
      <c r="HS69" s="12"/>
      <c r="HT69" s="12"/>
      <c r="HU69" s="12"/>
      <c r="HV69" s="12"/>
      <c r="HW69" s="12"/>
      <c r="HX69" s="12"/>
      <c r="HY69" s="12"/>
      <c r="HZ69" s="12"/>
      <c r="IA69" s="12"/>
      <c r="IB69" s="12"/>
      <c r="IC69" s="12"/>
      <c r="ID69" s="12"/>
      <c r="IE69" s="12"/>
      <c r="IF69" s="12"/>
      <c r="IG69" s="12"/>
      <c r="IH69" s="12"/>
      <c r="II69" s="12"/>
      <c r="IJ69" s="12"/>
      <c r="IK69" s="12"/>
      <c r="IL69" s="12"/>
      <c r="IM69" s="12"/>
      <c r="IN69" s="12"/>
      <c r="IO69" s="12"/>
      <c r="IP69" s="12"/>
      <c r="IQ69" s="12"/>
    </row>
    <row r="70" spans="1:251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V70" s="106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  <c r="EZ70" s="12"/>
      <c r="FA70" s="12"/>
      <c r="FB70" s="12"/>
      <c r="FC70" s="12"/>
      <c r="FD70" s="12"/>
      <c r="FE70" s="12"/>
      <c r="FF70" s="12"/>
      <c r="FG70" s="12"/>
      <c r="FH70" s="12"/>
      <c r="FI70" s="12"/>
      <c r="FJ70" s="12"/>
      <c r="FK70" s="12"/>
      <c r="FL70" s="12"/>
      <c r="FM70" s="12"/>
      <c r="FN70" s="12"/>
      <c r="FO70" s="12"/>
      <c r="FP70" s="12"/>
      <c r="FQ70" s="12"/>
      <c r="FR70" s="12"/>
      <c r="FS70" s="12"/>
      <c r="FT70" s="12"/>
      <c r="FU70" s="12"/>
      <c r="FV70" s="12"/>
      <c r="FW70" s="12"/>
      <c r="FX70" s="12"/>
      <c r="FY70" s="12"/>
      <c r="FZ70" s="12"/>
      <c r="GA70" s="12"/>
      <c r="GB70" s="12"/>
      <c r="GC70" s="12"/>
      <c r="GD70" s="12"/>
      <c r="GE70" s="12"/>
      <c r="GF70" s="12"/>
      <c r="GG70" s="12"/>
      <c r="GH70" s="12"/>
      <c r="GI70" s="12"/>
      <c r="GJ70" s="12"/>
      <c r="GK70" s="12"/>
      <c r="GL70" s="12"/>
      <c r="GM70" s="12"/>
      <c r="GN70" s="12"/>
      <c r="GO70" s="12"/>
      <c r="GP70" s="12"/>
      <c r="GQ70" s="12"/>
      <c r="GR70" s="12"/>
      <c r="GS70" s="12"/>
      <c r="GT70" s="12"/>
      <c r="GU70" s="12"/>
      <c r="GV70" s="12"/>
      <c r="GW70" s="12"/>
      <c r="GX70" s="12"/>
      <c r="GY70" s="12"/>
      <c r="GZ70" s="12"/>
      <c r="HA70" s="12"/>
      <c r="HB70" s="12"/>
      <c r="HC70" s="12"/>
      <c r="HD70" s="12"/>
      <c r="HE70" s="12"/>
      <c r="HF70" s="12"/>
      <c r="HG70" s="12"/>
      <c r="HH70" s="12"/>
      <c r="HI70" s="12"/>
      <c r="HJ70" s="12"/>
      <c r="HK70" s="12"/>
      <c r="HL70" s="12"/>
      <c r="HM70" s="12"/>
      <c r="HN70" s="12"/>
      <c r="HO70" s="12"/>
      <c r="HP70" s="12"/>
      <c r="HQ70" s="12"/>
      <c r="HR70" s="12"/>
      <c r="HS70" s="12"/>
      <c r="HT70" s="12"/>
      <c r="HU70" s="12"/>
      <c r="HV70" s="12"/>
      <c r="HW70" s="12"/>
      <c r="HX70" s="12"/>
      <c r="HY70" s="12"/>
      <c r="HZ70" s="12"/>
      <c r="IA70" s="12"/>
      <c r="IB70" s="12"/>
      <c r="IC70" s="12"/>
      <c r="ID70" s="12"/>
      <c r="IE70" s="12"/>
      <c r="IF70" s="12"/>
      <c r="IG70" s="12"/>
      <c r="IH70" s="12"/>
      <c r="II70" s="12"/>
      <c r="IJ70" s="12"/>
      <c r="IK70" s="12"/>
      <c r="IL70" s="12"/>
      <c r="IM70" s="12"/>
      <c r="IN70" s="12"/>
      <c r="IO70" s="12"/>
      <c r="IP70" s="12"/>
      <c r="IQ70" s="12"/>
    </row>
    <row r="71" spans="1:25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V71" s="106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  <c r="FC71" s="12"/>
      <c r="FD71" s="12"/>
      <c r="FE71" s="12"/>
      <c r="FF71" s="12"/>
      <c r="FG71" s="12"/>
      <c r="FH71" s="12"/>
      <c r="FI71" s="12"/>
      <c r="FJ71" s="12"/>
      <c r="FK71" s="12"/>
      <c r="FL71" s="12"/>
      <c r="FM71" s="12"/>
      <c r="FN71" s="12"/>
      <c r="FO71" s="12"/>
      <c r="FP71" s="12"/>
      <c r="FQ71" s="12"/>
      <c r="FR71" s="12"/>
      <c r="FS71" s="12"/>
      <c r="FT71" s="12"/>
      <c r="FU71" s="12"/>
      <c r="FV71" s="12"/>
      <c r="FW71" s="12"/>
      <c r="FX71" s="12"/>
      <c r="FY71" s="12"/>
      <c r="FZ71" s="12"/>
      <c r="GA71" s="12"/>
      <c r="GB71" s="12"/>
      <c r="GC71" s="12"/>
      <c r="GD71" s="12"/>
      <c r="GE71" s="12"/>
      <c r="GF71" s="12"/>
      <c r="GG71" s="12"/>
      <c r="GH71" s="12"/>
      <c r="GI71" s="12"/>
      <c r="GJ71" s="12"/>
      <c r="GK71" s="12"/>
      <c r="GL71" s="12"/>
      <c r="GM71" s="12"/>
      <c r="GN71" s="12"/>
      <c r="GO71" s="12"/>
      <c r="GP71" s="12"/>
      <c r="GQ71" s="12"/>
      <c r="GR71" s="12"/>
      <c r="GS71" s="12"/>
      <c r="GT71" s="12"/>
      <c r="GU71" s="12"/>
      <c r="GV71" s="12"/>
      <c r="GW71" s="12"/>
      <c r="GX71" s="12"/>
      <c r="GY71" s="12"/>
      <c r="GZ71" s="12"/>
      <c r="HA71" s="12"/>
      <c r="HB71" s="12"/>
      <c r="HC71" s="12"/>
      <c r="HD71" s="12"/>
      <c r="HE71" s="12"/>
      <c r="HF71" s="12"/>
      <c r="HG71" s="12"/>
      <c r="HH71" s="12"/>
      <c r="HI71" s="12"/>
      <c r="HJ71" s="12"/>
      <c r="HK71" s="12"/>
      <c r="HL71" s="12"/>
      <c r="HM71" s="12"/>
      <c r="HN71" s="12"/>
      <c r="HO71" s="12"/>
      <c r="HP71" s="12"/>
      <c r="HQ71" s="12"/>
      <c r="HR71" s="12"/>
      <c r="HS71" s="12"/>
      <c r="HT71" s="12"/>
      <c r="HU71" s="12"/>
      <c r="HV71" s="12"/>
      <c r="HW71" s="12"/>
      <c r="HX71" s="12"/>
      <c r="HY71" s="12"/>
      <c r="HZ71" s="12"/>
      <c r="IA71" s="12"/>
      <c r="IB71" s="12"/>
      <c r="IC71" s="12"/>
      <c r="ID71" s="12"/>
      <c r="IE71" s="12"/>
      <c r="IF71" s="12"/>
      <c r="IG71" s="12"/>
      <c r="IH71" s="12"/>
      <c r="II71" s="12"/>
      <c r="IJ71" s="12"/>
      <c r="IK71" s="12"/>
      <c r="IL71" s="12"/>
      <c r="IM71" s="12"/>
      <c r="IN71" s="12"/>
      <c r="IO71" s="12"/>
      <c r="IP71" s="12"/>
      <c r="IQ71" s="12"/>
    </row>
    <row r="72" spans="1:251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V72" s="106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  <c r="EM72" s="12"/>
      <c r="EN72" s="12"/>
      <c r="EO72" s="12"/>
      <c r="EP72" s="12"/>
      <c r="EQ72" s="12"/>
      <c r="ER72" s="12"/>
      <c r="ES72" s="12"/>
      <c r="ET72" s="12"/>
      <c r="EU72" s="12"/>
      <c r="EV72" s="12"/>
      <c r="EW72" s="12"/>
      <c r="EX72" s="12"/>
      <c r="EY72" s="12"/>
      <c r="EZ72" s="12"/>
      <c r="FA72" s="12"/>
      <c r="FB72" s="12"/>
      <c r="FC72" s="12"/>
      <c r="FD72" s="12"/>
      <c r="FE72" s="12"/>
      <c r="FF72" s="12"/>
      <c r="FG72" s="12"/>
      <c r="FH72" s="12"/>
      <c r="FI72" s="12"/>
      <c r="FJ72" s="12"/>
      <c r="FK72" s="12"/>
      <c r="FL72" s="12"/>
      <c r="FM72" s="12"/>
      <c r="FN72" s="12"/>
      <c r="FO72" s="12"/>
      <c r="FP72" s="12"/>
      <c r="FQ72" s="12"/>
      <c r="FR72" s="12"/>
      <c r="FS72" s="12"/>
      <c r="FT72" s="12"/>
      <c r="FU72" s="12"/>
      <c r="FV72" s="12"/>
      <c r="FW72" s="12"/>
      <c r="FX72" s="12"/>
      <c r="FY72" s="12"/>
      <c r="FZ72" s="12"/>
      <c r="GA72" s="12"/>
      <c r="GB72" s="12"/>
      <c r="GC72" s="12"/>
      <c r="GD72" s="12"/>
      <c r="GE72" s="12"/>
      <c r="GF72" s="12"/>
      <c r="GG72" s="12"/>
      <c r="GH72" s="12"/>
      <c r="GI72" s="12"/>
      <c r="GJ72" s="12"/>
      <c r="GK72" s="12"/>
      <c r="GL72" s="12"/>
      <c r="GM72" s="12"/>
      <c r="GN72" s="12"/>
      <c r="GO72" s="12"/>
      <c r="GP72" s="12"/>
      <c r="GQ72" s="12"/>
      <c r="GR72" s="12"/>
      <c r="GS72" s="12"/>
      <c r="GT72" s="12"/>
      <c r="GU72" s="12"/>
      <c r="GV72" s="12"/>
      <c r="GW72" s="12"/>
      <c r="GX72" s="12"/>
      <c r="GY72" s="12"/>
      <c r="GZ72" s="12"/>
      <c r="HA72" s="12"/>
      <c r="HB72" s="12"/>
      <c r="HC72" s="12"/>
      <c r="HD72" s="12"/>
      <c r="HE72" s="12"/>
      <c r="HF72" s="12"/>
      <c r="HG72" s="12"/>
      <c r="HH72" s="12"/>
      <c r="HI72" s="12"/>
      <c r="HJ72" s="12"/>
      <c r="HK72" s="12"/>
      <c r="HL72" s="12"/>
      <c r="HM72" s="12"/>
      <c r="HN72" s="12"/>
      <c r="HO72" s="12"/>
      <c r="HP72" s="12"/>
      <c r="HQ72" s="12"/>
      <c r="HR72" s="12"/>
      <c r="HS72" s="12"/>
      <c r="HT72" s="12"/>
      <c r="HU72" s="12"/>
      <c r="HV72" s="12"/>
      <c r="HW72" s="12"/>
      <c r="HX72" s="12"/>
      <c r="HY72" s="12"/>
      <c r="HZ72" s="12"/>
      <c r="IA72" s="12"/>
      <c r="IB72" s="12"/>
      <c r="IC72" s="12"/>
      <c r="ID72" s="12"/>
      <c r="IE72" s="12"/>
      <c r="IF72" s="12"/>
      <c r="IG72" s="12"/>
      <c r="IH72" s="12"/>
      <c r="II72" s="12"/>
      <c r="IJ72" s="12"/>
      <c r="IK72" s="12"/>
      <c r="IL72" s="12"/>
      <c r="IM72" s="12"/>
      <c r="IN72" s="12"/>
      <c r="IO72" s="12"/>
      <c r="IP72" s="12"/>
      <c r="IQ72" s="12"/>
    </row>
    <row r="73" spans="1:251" x14ac:dyDescent="0.2">
      <c r="BV73" s="106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  <c r="EW73" s="12"/>
      <c r="EX73" s="12"/>
      <c r="EY73" s="12"/>
      <c r="EZ73" s="12"/>
      <c r="FA73" s="12"/>
      <c r="FB73" s="12"/>
      <c r="FC73" s="12"/>
      <c r="FD73" s="12"/>
      <c r="FE73" s="12"/>
      <c r="FF73" s="12"/>
      <c r="FG73" s="12"/>
      <c r="FH73" s="12"/>
      <c r="FI73" s="12"/>
      <c r="FJ73" s="12"/>
      <c r="FK73" s="12"/>
      <c r="FL73" s="12"/>
      <c r="FM73" s="12"/>
      <c r="FN73" s="12"/>
      <c r="FO73" s="12"/>
      <c r="FP73" s="12"/>
      <c r="FQ73" s="12"/>
      <c r="FR73" s="12"/>
      <c r="FS73" s="12"/>
      <c r="FT73" s="12"/>
      <c r="FU73" s="12"/>
      <c r="FV73" s="12"/>
      <c r="FW73" s="12"/>
      <c r="FX73" s="12"/>
      <c r="FY73" s="12"/>
      <c r="FZ73" s="12"/>
      <c r="GA73" s="12"/>
      <c r="GB73" s="12"/>
      <c r="GC73" s="12"/>
      <c r="GD73" s="12"/>
      <c r="GE73" s="12"/>
      <c r="GF73" s="12"/>
      <c r="GG73" s="12"/>
      <c r="GH73" s="12"/>
      <c r="GI73" s="12"/>
      <c r="GJ73" s="12"/>
      <c r="GK73" s="12"/>
      <c r="GL73" s="12"/>
      <c r="GM73" s="12"/>
      <c r="GN73" s="12"/>
      <c r="GO73" s="12"/>
      <c r="GP73" s="12"/>
      <c r="GQ73" s="12"/>
      <c r="GR73" s="12"/>
      <c r="GS73" s="12"/>
      <c r="GT73" s="12"/>
      <c r="GU73" s="12"/>
      <c r="GV73" s="12"/>
      <c r="GW73" s="12"/>
      <c r="GX73" s="12"/>
      <c r="GY73" s="12"/>
      <c r="GZ73" s="12"/>
      <c r="HA73" s="12"/>
      <c r="HB73" s="12"/>
      <c r="HC73" s="12"/>
      <c r="HD73" s="12"/>
      <c r="HE73" s="12"/>
      <c r="HF73" s="12"/>
      <c r="HG73" s="12"/>
      <c r="HH73" s="12"/>
      <c r="HI73" s="12"/>
      <c r="HJ73" s="12"/>
      <c r="HK73" s="12"/>
      <c r="HL73" s="12"/>
      <c r="HM73" s="12"/>
      <c r="HN73" s="12"/>
      <c r="HO73" s="12"/>
      <c r="HP73" s="12"/>
      <c r="HQ73" s="12"/>
      <c r="HR73" s="12"/>
      <c r="HS73" s="12"/>
      <c r="HT73" s="12"/>
      <c r="HU73" s="12"/>
      <c r="HV73" s="12"/>
      <c r="HW73" s="12"/>
      <c r="HX73" s="12"/>
      <c r="HY73" s="12"/>
      <c r="HZ73" s="12"/>
      <c r="IA73" s="12"/>
      <c r="IB73" s="12"/>
      <c r="IC73" s="12"/>
      <c r="ID73" s="12"/>
      <c r="IE73" s="12"/>
      <c r="IF73" s="12"/>
      <c r="IG73" s="12"/>
      <c r="IH73" s="12"/>
      <c r="II73" s="12"/>
      <c r="IJ73" s="12"/>
      <c r="IK73" s="12"/>
      <c r="IL73" s="12"/>
      <c r="IM73" s="12"/>
      <c r="IN73" s="12"/>
      <c r="IO73" s="12"/>
      <c r="IP73" s="12"/>
      <c r="IQ73" s="12"/>
    </row>
    <row r="74" spans="1:251" x14ac:dyDescent="0.2">
      <c r="BR74" s="107"/>
      <c r="BV74" s="106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  <c r="EW74" s="12"/>
      <c r="EX74" s="12"/>
      <c r="EY74" s="12"/>
      <c r="EZ74" s="12"/>
      <c r="FA74" s="12"/>
      <c r="FB74" s="12"/>
      <c r="FC74" s="12"/>
      <c r="FD74" s="12"/>
      <c r="FE74" s="12"/>
      <c r="FF74" s="12"/>
      <c r="FG74" s="12"/>
      <c r="FH74" s="12"/>
      <c r="FI74" s="12"/>
      <c r="FJ74" s="12"/>
      <c r="FK74" s="12"/>
      <c r="FL74" s="12"/>
      <c r="FM74" s="12"/>
      <c r="FN74" s="12"/>
      <c r="FO74" s="12"/>
      <c r="FP74" s="12"/>
      <c r="FQ74" s="12"/>
      <c r="FR74" s="12"/>
      <c r="FS74" s="12"/>
      <c r="FT74" s="12"/>
      <c r="FU74" s="12"/>
      <c r="FV74" s="12"/>
      <c r="FW74" s="12"/>
      <c r="FX74" s="12"/>
      <c r="FY74" s="12"/>
      <c r="FZ74" s="12"/>
      <c r="GA74" s="12"/>
      <c r="GB74" s="12"/>
      <c r="GC74" s="12"/>
      <c r="GD74" s="12"/>
      <c r="GE74" s="12"/>
      <c r="GF74" s="12"/>
      <c r="GG74" s="12"/>
      <c r="GH74" s="12"/>
      <c r="GI74" s="12"/>
      <c r="GJ74" s="12"/>
      <c r="GK74" s="12"/>
      <c r="GL74" s="12"/>
      <c r="GM74" s="12"/>
      <c r="GN74" s="12"/>
      <c r="GO74" s="12"/>
      <c r="GP74" s="12"/>
      <c r="GQ74" s="12"/>
      <c r="GR74" s="12"/>
      <c r="GS74" s="12"/>
      <c r="GT74" s="12"/>
      <c r="GU74" s="12"/>
      <c r="GV74" s="12"/>
      <c r="GW74" s="12"/>
      <c r="GX74" s="12"/>
      <c r="GY74" s="12"/>
      <c r="GZ74" s="12"/>
      <c r="HA74" s="12"/>
      <c r="HB74" s="12"/>
      <c r="HC74" s="12"/>
      <c r="HD74" s="12"/>
      <c r="HE74" s="12"/>
      <c r="HF74" s="12"/>
      <c r="HG74" s="12"/>
      <c r="HH74" s="12"/>
      <c r="HI74" s="12"/>
      <c r="HJ74" s="12"/>
      <c r="HK74" s="12"/>
      <c r="HL74" s="12"/>
      <c r="HM74" s="12"/>
      <c r="HN74" s="12"/>
      <c r="HO74" s="12"/>
      <c r="HP74" s="12"/>
      <c r="HQ74" s="12"/>
      <c r="HR74" s="12"/>
      <c r="HS74" s="12"/>
      <c r="HT74" s="12"/>
      <c r="HU74" s="12"/>
      <c r="HV74" s="12"/>
      <c r="HW74" s="12"/>
      <c r="HX74" s="12"/>
      <c r="HY74" s="12"/>
      <c r="HZ74" s="12"/>
      <c r="IA74" s="12"/>
      <c r="IB74" s="12"/>
      <c r="IC74" s="12"/>
      <c r="ID74" s="12"/>
      <c r="IE74" s="12"/>
      <c r="IF74" s="12"/>
      <c r="IG74" s="12"/>
      <c r="IH74" s="12"/>
      <c r="II74" s="12"/>
      <c r="IJ74" s="12"/>
      <c r="IK74" s="12"/>
      <c r="IL74" s="12"/>
      <c r="IM74" s="12"/>
      <c r="IN74" s="12"/>
      <c r="IO74" s="12"/>
      <c r="IP74" s="12"/>
      <c r="IQ74" s="12"/>
    </row>
    <row r="75" spans="1:251" x14ac:dyDescent="0.2">
      <c r="BR75" s="107"/>
      <c r="BV75" s="106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  <c r="EW75" s="12"/>
      <c r="EX75" s="12"/>
      <c r="EY75" s="12"/>
      <c r="EZ75" s="12"/>
      <c r="FA75" s="12"/>
      <c r="FB75" s="12"/>
      <c r="FC75" s="12"/>
      <c r="FD75" s="12"/>
      <c r="FE75" s="12"/>
      <c r="FF75" s="12"/>
      <c r="FG75" s="12"/>
      <c r="FH75" s="12"/>
      <c r="FI75" s="12"/>
      <c r="FJ75" s="12"/>
      <c r="FK75" s="12"/>
      <c r="FL75" s="12"/>
      <c r="FM75" s="12"/>
      <c r="FN75" s="12"/>
      <c r="FO75" s="12"/>
      <c r="FP75" s="12"/>
      <c r="FQ75" s="12"/>
      <c r="FR75" s="12"/>
      <c r="FS75" s="12"/>
      <c r="FT75" s="12"/>
      <c r="FU75" s="12"/>
      <c r="FV75" s="12"/>
      <c r="FW75" s="12"/>
      <c r="FX75" s="12"/>
      <c r="FY75" s="12"/>
      <c r="FZ75" s="12"/>
      <c r="GA75" s="12"/>
      <c r="GB75" s="12"/>
      <c r="GC75" s="12"/>
      <c r="GD75" s="12"/>
      <c r="GE75" s="12"/>
      <c r="GF75" s="12"/>
      <c r="GG75" s="12"/>
      <c r="GH75" s="12"/>
      <c r="GI75" s="12"/>
      <c r="GJ75" s="12"/>
      <c r="GK75" s="12"/>
      <c r="GL75" s="12"/>
      <c r="GM75" s="12"/>
      <c r="GN75" s="12"/>
      <c r="GO75" s="12"/>
      <c r="GP75" s="12"/>
      <c r="GQ75" s="12"/>
      <c r="GR75" s="12"/>
      <c r="GS75" s="12"/>
      <c r="GT75" s="12"/>
      <c r="GU75" s="12"/>
      <c r="GV75" s="12"/>
      <c r="GW75" s="12"/>
      <c r="GX75" s="12"/>
      <c r="GY75" s="12"/>
      <c r="GZ75" s="12"/>
      <c r="HA75" s="12"/>
      <c r="HB75" s="12"/>
      <c r="HC75" s="12"/>
      <c r="HD75" s="12"/>
      <c r="HE75" s="12"/>
      <c r="HF75" s="12"/>
      <c r="HG75" s="12"/>
      <c r="HH75" s="12"/>
      <c r="HI75" s="12"/>
      <c r="HJ75" s="12"/>
      <c r="HK75" s="12"/>
      <c r="HL75" s="12"/>
      <c r="HM75" s="12"/>
      <c r="HN75" s="12"/>
      <c r="HO75" s="12"/>
      <c r="HP75" s="12"/>
      <c r="HQ75" s="12"/>
      <c r="HR75" s="12"/>
      <c r="HS75" s="12"/>
      <c r="HT75" s="12"/>
      <c r="HU75" s="12"/>
      <c r="HV75" s="12"/>
      <c r="HW75" s="12"/>
      <c r="HX75" s="12"/>
      <c r="HY75" s="12"/>
      <c r="HZ75" s="12"/>
      <c r="IA75" s="12"/>
      <c r="IB75" s="12"/>
      <c r="IC75" s="12"/>
      <c r="ID75" s="12"/>
      <c r="IE75" s="12"/>
      <c r="IF75" s="12"/>
      <c r="IG75" s="12"/>
      <c r="IH75" s="12"/>
      <c r="II75" s="12"/>
      <c r="IJ75" s="12"/>
      <c r="IK75" s="12"/>
      <c r="IL75" s="12"/>
      <c r="IM75" s="12"/>
      <c r="IN75" s="12"/>
      <c r="IO75" s="12"/>
      <c r="IP75" s="12"/>
      <c r="IQ75" s="12"/>
    </row>
    <row r="76" spans="1:251" x14ac:dyDescent="0.2">
      <c r="BR76" s="107"/>
      <c r="BV76" s="106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  <c r="EZ76" s="12"/>
      <c r="FA76" s="12"/>
      <c r="FB76" s="12"/>
      <c r="FC76" s="12"/>
      <c r="FD76" s="12"/>
      <c r="FE76" s="12"/>
      <c r="FF76" s="12"/>
      <c r="FG76" s="12"/>
      <c r="FH76" s="12"/>
      <c r="FI76" s="12"/>
      <c r="FJ76" s="12"/>
      <c r="FK76" s="12"/>
      <c r="FL76" s="12"/>
      <c r="FM76" s="12"/>
      <c r="FN76" s="12"/>
      <c r="FO76" s="12"/>
      <c r="FP76" s="12"/>
      <c r="FQ76" s="12"/>
      <c r="FR76" s="12"/>
      <c r="FS76" s="12"/>
      <c r="FT76" s="12"/>
      <c r="FU76" s="12"/>
      <c r="FV76" s="12"/>
      <c r="FW76" s="12"/>
      <c r="FX76" s="12"/>
      <c r="FY76" s="12"/>
      <c r="FZ76" s="12"/>
      <c r="GA76" s="12"/>
      <c r="GB76" s="12"/>
      <c r="GC76" s="12"/>
      <c r="GD76" s="12"/>
      <c r="GE76" s="12"/>
      <c r="GF76" s="12"/>
      <c r="GG76" s="12"/>
      <c r="GH76" s="12"/>
      <c r="GI76" s="12"/>
      <c r="GJ76" s="12"/>
      <c r="GK76" s="12"/>
      <c r="GL76" s="12"/>
      <c r="GM76" s="12"/>
      <c r="GN76" s="12"/>
      <c r="GO76" s="12"/>
      <c r="GP76" s="12"/>
      <c r="GQ76" s="12"/>
      <c r="GR76" s="12"/>
      <c r="GS76" s="12"/>
      <c r="GT76" s="12"/>
      <c r="GU76" s="12"/>
      <c r="GV76" s="12"/>
      <c r="GW76" s="12"/>
      <c r="GX76" s="12"/>
      <c r="GY76" s="12"/>
      <c r="GZ76" s="12"/>
      <c r="HA76" s="12"/>
      <c r="HB76" s="12"/>
      <c r="HC76" s="12"/>
      <c r="HD76" s="12"/>
      <c r="HE76" s="12"/>
      <c r="HF76" s="12"/>
      <c r="HG76" s="12"/>
      <c r="HH76" s="12"/>
      <c r="HI76" s="12"/>
      <c r="HJ76" s="12"/>
      <c r="HK76" s="12"/>
      <c r="HL76" s="12"/>
      <c r="HM76" s="12"/>
      <c r="HN76" s="12"/>
      <c r="HO76" s="12"/>
      <c r="HP76" s="12"/>
      <c r="HQ76" s="12"/>
      <c r="HR76" s="12"/>
      <c r="HS76" s="12"/>
      <c r="HT76" s="12"/>
      <c r="HU76" s="12"/>
      <c r="HV76" s="12"/>
      <c r="HW76" s="12"/>
      <c r="HX76" s="12"/>
      <c r="HY76" s="12"/>
      <c r="HZ76" s="12"/>
      <c r="IA76" s="12"/>
      <c r="IB76" s="12"/>
      <c r="IC76" s="12"/>
      <c r="ID76" s="12"/>
      <c r="IE76" s="12"/>
      <c r="IF76" s="12"/>
      <c r="IG76" s="12"/>
      <c r="IH76" s="12"/>
      <c r="II76" s="12"/>
      <c r="IJ76" s="12"/>
      <c r="IK76" s="12"/>
      <c r="IL76" s="12"/>
      <c r="IM76" s="12"/>
      <c r="IN76" s="12"/>
      <c r="IO76" s="12"/>
      <c r="IP76" s="12"/>
      <c r="IQ76" s="12"/>
    </row>
    <row r="77" spans="1:251" x14ac:dyDescent="0.2">
      <c r="BR77" s="107"/>
      <c r="BV77" s="106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  <c r="EM77" s="12"/>
      <c r="EN77" s="12"/>
      <c r="EO77" s="12"/>
      <c r="EP77" s="12"/>
      <c r="EQ77" s="12"/>
      <c r="ER77" s="12"/>
      <c r="ES77" s="12"/>
      <c r="ET77" s="12"/>
      <c r="EU77" s="12"/>
      <c r="EV77" s="12"/>
      <c r="EW77" s="12"/>
      <c r="EX77" s="12"/>
      <c r="EY77" s="12"/>
      <c r="EZ77" s="12"/>
      <c r="FA77" s="12"/>
      <c r="FB77" s="12"/>
      <c r="FC77" s="12"/>
      <c r="FD77" s="12"/>
      <c r="FE77" s="12"/>
      <c r="FF77" s="12"/>
      <c r="FG77" s="12"/>
      <c r="FH77" s="12"/>
      <c r="FI77" s="12"/>
      <c r="FJ77" s="12"/>
      <c r="FK77" s="12"/>
      <c r="FL77" s="12"/>
      <c r="FM77" s="12"/>
      <c r="FN77" s="12"/>
      <c r="FO77" s="12"/>
      <c r="FP77" s="12"/>
      <c r="FQ77" s="12"/>
      <c r="FR77" s="12"/>
      <c r="FS77" s="12"/>
      <c r="FT77" s="12"/>
      <c r="FU77" s="12"/>
      <c r="FV77" s="12"/>
      <c r="FW77" s="12"/>
      <c r="FX77" s="12"/>
      <c r="FY77" s="12"/>
      <c r="FZ77" s="12"/>
      <c r="GA77" s="12"/>
      <c r="GB77" s="12"/>
      <c r="GC77" s="12"/>
      <c r="GD77" s="12"/>
      <c r="GE77" s="12"/>
      <c r="GF77" s="12"/>
      <c r="GG77" s="12"/>
      <c r="GH77" s="12"/>
      <c r="GI77" s="12"/>
      <c r="GJ77" s="12"/>
      <c r="GK77" s="12"/>
      <c r="GL77" s="12"/>
      <c r="GM77" s="12"/>
      <c r="GN77" s="12"/>
      <c r="GO77" s="12"/>
      <c r="GP77" s="12"/>
      <c r="GQ77" s="12"/>
      <c r="GR77" s="12"/>
      <c r="GS77" s="12"/>
      <c r="GT77" s="12"/>
      <c r="GU77" s="12"/>
      <c r="GV77" s="12"/>
      <c r="GW77" s="12"/>
      <c r="GX77" s="12"/>
      <c r="GY77" s="12"/>
      <c r="GZ77" s="12"/>
      <c r="HA77" s="12"/>
      <c r="HB77" s="12"/>
      <c r="HC77" s="12"/>
      <c r="HD77" s="12"/>
      <c r="HE77" s="12"/>
      <c r="HF77" s="12"/>
      <c r="HG77" s="12"/>
      <c r="HH77" s="12"/>
      <c r="HI77" s="12"/>
      <c r="HJ77" s="12"/>
      <c r="HK77" s="12"/>
      <c r="HL77" s="12"/>
      <c r="HM77" s="12"/>
      <c r="HN77" s="12"/>
      <c r="HO77" s="12"/>
      <c r="HP77" s="12"/>
      <c r="HQ77" s="12"/>
      <c r="HR77" s="12"/>
      <c r="HS77" s="12"/>
      <c r="HT77" s="12"/>
      <c r="HU77" s="12"/>
      <c r="HV77" s="12"/>
      <c r="HW77" s="12"/>
      <c r="HX77" s="12"/>
      <c r="HY77" s="12"/>
      <c r="HZ77" s="12"/>
      <c r="IA77" s="12"/>
      <c r="IB77" s="12"/>
      <c r="IC77" s="12"/>
      <c r="ID77" s="12"/>
      <c r="IE77" s="12"/>
      <c r="IF77" s="12"/>
      <c r="IG77" s="12"/>
      <c r="IH77" s="12"/>
      <c r="II77" s="12"/>
      <c r="IJ77" s="12"/>
      <c r="IK77" s="12"/>
      <c r="IL77" s="12"/>
      <c r="IM77" s="12"/>
      <c r="IN77" s="12"/>
      <c r="IO77" s="12"/>
      <c r="IP77" s="12"/>
      <c r="IQ77" s="12"/>
    </row>
    <row r="78" spans="1:251" x14ac:dyDescent="0.2">
      <c r="BR78" s="107"/>
      <c r="BV78" s="106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  <c r="EM78" s="12"/>
      <c r="EN78" s="12"/>
      <c r="EO78" s="12"/>
      <c r="EP78" s="12"/>
      <c r="EQ78" s="12"/>
      <c r="ER78" s="12"/>
      <c r="ES78" s="12"/>
      <c r="ET78" s="12"/>
      <c r="EU78" s="12"/>
      <c r="EV78" s="12"/>
      <c r="EW78" s="12"/>
      <c r="EX78" s="12"/>
      <c r="EY78" s="12"/>
      <c r="EZ78" s="12"/>
      <c r="FA78" s="12"/>
      <c r="FB78" s="12"/>
      <c r="FC78" s="12"/>
      <c r="FD78" s="12"/>
      <c r="FE78" s="12"/>
      <c r="FF78" s="12"/>
      <c r="FG78" s="12"/>
      <c r="FH78" s="12"/>
      <c r="FI78" s="12"/>
      <c r="FJ78" s="12"/>
      <c r="FK78" s="12"/>
      <c r="FL78" s="12"/>
      <c r="FM78" s="12"/>
      <c r="FN78" s="12"/>
      <c r="FO78" s="12"/>
      <c r="FP78" s="12"/>
      <c r="FQ78" s="12"/>
      <c r="FR78" s="12"/>
      <c r="FS78" s="12"/>
      <c r="FT78" s="12"/>
      <c r="FU78" s="12"/>
      <c r="FV78" s="12"/>
      <c r="FW78" s="12"/>
      <c r="FX78" s="12"/>
      <c r="FY78" s="12"/>
      <c r="FZ78" s="12"/>
      <c r="GA78" s="12"/>
      <c r="GB78" s="12"/>
      <c r="GC78" s="12"/>
      <c r="GD78" s="12"/>
      <c r="GE78" s="12"/>
      <c r="GF78" s="12"/>
      <c r="GG78" s="12"/>
      <c r="GH78" s="12"/>
      <c r="GI78" s="12"/>
      <c r="GJ78" s="12"/>
      <c r="GK78" s="12"/>
      <c r="GL78" s="12"/>
      <c r="GM78" s="12"/>
      <c r="GN78" s="12"/>
      <c r="GO78" s="12"/>
      <c r="GP78" s="12"/>
      <c r="GQ78" s="12"/>
      <c r="GR78" s="12"/>
      <c r="GS78" s="12"/>
      <c r="GT78" s="12"/>
      <c r="GU78" s="12"/>
      <c r="GV78" s="12"/>
      <c r="GW78" s="12"/>
      <c r="GX78" s="12"/>
      <c r="GY78" s="12"/>
      <c r="GZ78" s="12"/>
      <c r="HA78" s="12"/>
      <c r="HB78" s="12"/>
      <c r="HC78" s="12"/>
      <c r="HD78" s="12"/>
      <c r="HE78" s="12"/>
      <c r="HF78" s="12"/>
      <c r="HG78" s="12"/>
      <c r="HH78" s="12"/>
      <c r="HI78" s="12"/>
      <c r="HJ78" s="12"/>
      <c r="HK78" s="12"/>
      <c r="HL78" s="12"/>
      <c r="HM78" s="12"/>
      <c r="HN78" s="12"/>
      <c r="HO78" s="12"/>
      <c r="HP78" s="12"/>
      <c r="HQ78" s="12"/>
      <c r="HR78" s="12"/>
      <c r="HS78" s="12"/>
      <c r="HT78" s="12"/>
      <c r="HU78" s="12"/>
      <c r="HV78" s="12"/>
      <c r="HW78" s="12"/>
      <c r="HX78" s="12"/>
      <c r="HY78" s="12"/>
      <c r="HZ78" s="12"/>
      <c r="IA78" s="12"/>
      <c r="IB78" s="12"/>
      <c r="IC78" s="12"/>
      <c r="ID78" s="12"/>
      <c r="IE78" s="12"/>
      <c r="IF78" s="12"/>
      <c r="IG78" s="12"/>
      <c r="IH78" s="12"/>
      <c r="II78" s="12"/>
      <c r="IJ78" s="12"/>
      <c r="IK78" s="12"/>
      <c r="IL78" s="12"/>
      <c r="IM78" s="12"/>
      <c r="IN78" s="12"/>
      <c r="IO78" s="12"/>
      <c r="IP78" s="12"/>
      <c r="IQ78" s="12"/>
    </row>
    <row r="79" spans="1:251" x14ac:dyDescent="0.2">
      <c r="BR79" s="107"/>
      <c r="BV79" s="106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  <c r="FC79" s="12"/>
      <c r="FD79" s="12"/>
      <c r="FE79" s="12"/>
      <c r="FF79" s="12"/>
      <c r="FG79" s="12"/>
      <c r="FH79" s="12"/>
      <c r="FI79" s="12"/>
      <c r="FJ79" s="12"/>
      <c r="FK79" s="12"/>
      <c r="FL79" s="12"/>
      <c r="FM79" s="12"/>
      <c r="FN79" s="12"/>
      <c r="FO79" s="12"/>
      <c r="FP79" s="12"/>
      <c r="FQ79" s="12"/>
      <c r="FR79" s="12"/>
      <c r="FS79" s="12"/>
      <c r="FT79" s="12"/>
      <c r="FU79" s="12"/>
      <c r="FV79" s="12"/>
      <c r="FW79" s="12"/>
      <c r="FX79" s="12"/>
      <c r="FY79" s="12"/>
      <c r="FZ79" s="12"/>
      <c r="GA79" s="12"/>
      <c r="GB79" s="12"/>
      <c r="GC79" s="12"/>
      <c r="GD79" s="12"/>
      <c r="GE79" s="12"/>
      <c r="GF79" s="12"/>
      <c r="GG79" s="12"/>
      <c r="GH79" s="12"/>
      <c r="GI79" s="12"/>
      <c r="GJ79" s="12"/>
      <c r="GK79" s="12"/>
      <c r="GL79" s="12"/>
      <c r="GM79" s="12"/>
      <c r="GN79" s="12"/>
      <c r="GO79" s="12"/>
      <c r="GP79" s="12"/>
      <c r="GQ79" s="12"/>
      <c r="GR79" s="12"/>
      <c r="GS79" s="12"/>
      <c r="GT79" s="12"/>
      <c r="GU79" s="12"/>
      <c r="GV79" s="12"/>
      <c r="GW79" s="12"/>
      <c r="GX79" s="12"/>
      <c r="GY79" s="12"/>
      <c r="GZ79" s="12"/>
      <c r="HA79" s="12"/>
      <c r="HB79" s="12"/>
      <c r="HC79" s="12"/>
      <c r="HD79" s="12"/>
      <c r="HE79" s="12"/>
      <c r="HF79" s="12"/>
      <c r="HG79" s="12"/>
      <c r="HH79" s="12"/>
      <c r="HI79" s="12"/>
      <c r="HJ79" s="12"/>
      <c r="HK79" s="12"/>
      <c r="HL79" s="12"/>
      <c r="HM79" s="12"/>
      <c r="HN79" s="12"/>
      <c r="HO79" s="12"/>
      <c r="HP79" s="12"/>
      <c r="HQ79" s="12"/>
      <c r="HR79" s="12"/>
      <c r="HS79" s="12"/>
      <c r="HT79" s="12"/>
      <c r="HU79" s="12"/>
      <c r="HV79" s="12"/>
      <c r="HW79" s="12"/>
      <c r="HX79" s="12"/>
      <c r="HY79" s="12"/>
      <c r="HZ79" s="12"/>
      <c r="IA79" s="12"/>
      <c r="IB79" s="12"/>
      <c r="IC79" s="12"/>
      <c r="ID79" s="12"/>
      <c r="IE79" s="12"/>
      <c r="IF79" s="12"/>
      <c r="IG79" s="12"/>
      <c r="IH79" s="12"/>
      <c r="II79" s="12"/>
      <c r="IJ79" s="12"/>
      <c r="IK79" s="12"/>
      <c r="IL79" s="12"/>
      <c r="IM79" s="12"/>
      <c r="IN79" s="12"/>
      <c r="IO79" s="12"/>
      <c r="IP79" s="12"/>
      <c r="IQ79" s="12"/>
    </row>
    <row r="80" spans="1:251" x14ac:dyDescent="0.2">
      <c r="BR80" s="107"/>
      <c r="BV80" s="106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  <c r="FF80" s="12"/>
      <c r="FG80" s="12"/>
      <c r="FH80" s="12"/>
      <c r="FI80" s="12"/>
      <c r="FJ80" s="12"/>
      <c r="FK80" s="12"/>
      <c r="FL80" s="12"/>
      <c r="FM80" s="12"/>
      <c r="FN80" s="12"/>
      <c r="FO80" s="12"/>
      <c r="FP80" s="12"/>
      <c r="FQ80" s="12"/>
      <c r="FR80" s="12"/>
      <c r="FS80" s="12"/>
      <c r="FT80" s="12"/>
      <c r="FU80" s="12"/>
      <c r="FV80" s="12"/>
      <c r="FW80" s="12"/>
      <c r="FX80" s="12"/>
      <c r="FY80" s="12"/>
      <c r="FZ80" s="12"/>
      <c r="GA80" s="12"/>
      <c r="GB80" s="12"/>
      <c r="GC80" s="12"/>
      <c r="GD80" s="12"/>
      <c r="GE80" s="12"/>
      <c r="GF80" s="12"/>
      <c r="GG80" s="12"/>
      <c r="GH80" s="12"/>
      <c r="GI80" s="12"/>
      <c r="GJ80" s="12"/>
      <c r="GK80" s="12"/>
      <c r="GL80" s="12"/>
      <c r="GM80" s="12"/>
      <c r="GN80" s="12"/>
      <c r="GO80" s="12"/>
      <c r="GP80" s="12"/>
      <c r="GQ80" s="12"/>
      <c r="GR80" s="12"/>
      <c r="GS80" s="12"/>
      <c r="GT80" s="12"/>
      <c r="GU80" s="12"/>
      <c r="GV80" s="12"/>
      <c r="GW80" s="12"/>
      <c r="GX80" s="12"/>
      <c r="GY80" s="12"/>
      <c r="GZ80" s="12"/>
      <c r="HA80" s="12"/>
      <c r="HB80" s="12"/>
      <c r="HC80" s="12"/>
      <c r="HD80" s="12"/>
      <c r="HE80" s="12"/>
      <c r="HF80" s="12"/>
      <c r="HG80" s="12"/>
      <c r="HH80" s="12"/>
      <c r="HI80" s="12"/>
      <c r="HJ80" s="12"/>
      <c r="HK80" s="12"/>
      <c r="HL80" s="12"/>
      <c r="HM80" s="12"/>
      <c r="HN80" s="12"/>
      <c r="HO80" s="12"/>
      <c r="HP80" s="12"/>
      <c r="HQ80" s="12"/>
      <c r="HR80" s="12"/>
      <c r="HS80" s="12"/>
      <c r="HT80" s="12"/>
      <c r="HU80" s="12"/>
      <c r="HV80" s="12"/>
      <c r="HW80" s="12"/>
      <c r="HX80" s="12"/>
      <c r="HY80" s="12"/>
      <c r="HZ80" s="12"/>
      <c r="IA80" s="12"/>
      <c r="IB80" s="12"/>
      <c r="IC80" s="12"/>
      <c r="ID80" s="12"/>
      <c r="IE80" s="12"/>
      <c r="IF80" s="12"/>
      <c r="IG80" s="12"/>
      <c r="IH80" s="12"/>
      <c r="II80" s="12"/>
      <c r="IJ80" s="12"/>
      <c r="IK80" s="12"/>
      <c r="IL80" s="12"/>
      <c r="IM80" s="12"/>
      <c r="IN80" s="12"/>
      <c r="IO80" s="12"/>
      <c r="IP80" s="12"/>
      <c r="IQ80" s="12"/>
    </row>
    <row r="81" spans="70:251" x14ac:dyDescent="0.2">
      <c r="BR81" s="107"/>
      <c r="BV81" s="106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  <c r="EM81" s="12"/>
      <c r="EN81" s="12"/>
      <c r="EO81" s="12"/>
      <c r="EP81" s="12"/>
      <c r="EQ81" s="12"/>
      <c r="ER81" s="12"/>
      <c r="ES81" s="12"/>
      <c r="ET81" s="12"/>
      <c r="EU81" s="12"/>
      <c r="EV81" s="12"/>
      <c r="EW81" s="12"/>
      <c r="EX81" s="12"/>
      <c r="EY81" s="12"/>
      <c r="EZ81" s="12"/>
      <c r="FA81" s="12"/>
      <c r="FB81" s="12"/>
      <c r="FC81" s="12"/>
      <c r="FD81" s="12"/>
      <c r="FE81" s="12"/>
      <c r="FF81" s="12"/>
      <c r="FG81" s="12"/>
      <c r="FH81" s="12"/>
      <c r="FI81" s="12"/>
      <c r="FJ81" s="12"/>
      <c r="FK81" s="12"/>
      <c r="FL81" s="12"/>
      <c r="FM81" s="12"/>
      <c r="FN81" s="12"/>
      <c r="FO81" s="12"/>
      <c r="FP81" s="12"/>
      <c r="FQ81" s="12"/>
      <c r="FR81" s="12"/>
      <c r="FS81" s="12"/>
      <c r="FT81" s="12"/>
      <c r="FU81" s="12"/>
      <c r="FV81" s="12"/>
      <c r="FW81" s="12"/>
      <c r="FX81" s="12"/>
      <c r="FY81" s="12"/>
      <c r="FZ81" s="12"/>
      <c r="GA81" s="12"/>
      <c r="GB81" s="12"/>
      <c r="GC81" s="12"/>
      <c r="GD81" s="12"/>
      <c r="GE81" s="12"/>
      <c r="GF81" s="12"/>
      <c r="GG81" s="12"/>
      <c r="GH81" s="12"/>
      <c r="GI81" s="12"/>
      <c r="GJ81" s="12"/>
      <c r="GK81" s="12"/>
      <c r="GL81" s="12"/>
      <c r="GM81" s="12"/>
      <c r="GN81" s="12"/>
      <c r="GO81" s="12"/>
      <c r="GP81" s="12"/>
      <c r="GQ81" s="12"/>
      <c r="GR81" s="12"/>
      <c r="GS81" s="12"/>
      <c r="GT81" s="12"/>
      <c r="GU81" s="12"/>
      <c r="GV81" s="12"/>
      <c r="GW81" s="12"/>
      <c r="GX81" s="12"/>
      <c r="GY81" s="12"/>
      <c r="GZ81" s="12"/>
      <c r="HA81" s="12"/>
      <c r="HB81" s="12"/>
      <c r="HC81" s="12"/>
      <c r="HD81" s="12"/>
      <c r="HE81" s="12"/>
      <c r="HF81" s="12"/>
      <c r="HG81" s="12"/>
      <c r="HH81" s="12"/>
      <c r="HI81" s="12"/>
      <c r="HJ81" s="12"/>
      <c r="HK81" s="12"/>
      <c r="HL81" s="12"/>
      <c r="HM81" s="12"/>
      <c r="HN81" s="12"/>
      <c r="HO81" s="12"/>
      <c r="HP81" s="12"/>
      <c r="HQ81" s="12"/>
      <c r="HR81" s="12"/>
      <c r="HS81" s="12"/>
      <c r="HT81" s="12"/>
      <c r="HU81" s="12"/>
      <c r="HV81" s="12"/>
      <c r="HW81" s="12"/>
      <c r="HX81" s="12"/>
      <c r="HY81" s="12"/>
      <c r="HZ81" s="12"/>
      <c r="IA81" s="12"/>
      <c r="IB81" s="12"/>
      <c r="IC81" s="12"/>
      <c r="ID81" s="12"/>
      <c r="IE81" s="12"/>
      <c r="IF81" s="12"/>
      <c r="IG81" s="12"/>
      <c r="IH81" s="12"/>
      <c r="II81" s="12"/>
      <c r="IJ81" s="12"/>
      <c r="IK81" s="12"/>
      <c r="IL81" s="12"/>
      <c r="IM81" s="12"/>
      <c r="IN81" s="12"/>
      <c r="IO81" s="12"/>
      <c r="IP81" s="12"/>
      <c r="IQ81" s="12"/>
    </row>
    <row r="82" spans="70:251" x14ac:dyDescent="0.2">
      <c r="BR82" s="107"/>
      <c r="BV82" s="106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  <c r="EM82" s="12"/>
      <c r="EN82" s="12"/>
      <c r="EO82" s="12"/>
      <c r="EP82" s="12"/>
      <c r="EQ82" s="12"/>
      <c r="ER82" s="12"/>
      <c r="ES82" s="12"/>
      <c r="ET82" s="12"/>
      <c r="EU82" s="12"/>
      <c r="EV82" s="12"/>
      <c r="EW82" s="12"/>
      <c r="EX82" s="12"/>
      <c r="EY82" s="12"/>
      <c r="EZ82" s="12"/>
      <c r="FA82" s="12"/>
      <c r="FB82" s="12"/>
      <c r="FC82" s="12"/>
      <c r="FD82" s="12"/>
      <c r="FE82" s="12"/>
      <c r="FF82" s="12"/>
      <c r="FG82" s="12"/>
      <c r="FH82" s="12"/>
      <c r="FI82" s="12"/>
      <c r="FJ82" s="12"/>
      <c r="FK82" s="12"/>
      <c r="FL82" s="12"/>
      <c r="FM82" s="12"/>
      <c r="FN82" s="12"/>
      <c r="FO82" s="12"/>
      <c r="FP82" s="12"/>
      <c r="FQ82" s="12"/>
      <c r="FR82" s="12"/>
      <c r="FS82" s="12"/>
      <c r="FT82" s="12"/>
      <c r="FU82" s="12"/>
      <c r="FV82" s="12"/>
      <c r="FW82" s="12"/>
      <c r="FX82" s="12"/>
      <c r="FY82" s="12"/>
      <c r="FZ82" s="12"/>
      <c r="GA82" s="12"/>
      <c r="GB82" s="12"/>
      <c r="GC82" s="12"/>
      <c r="GD82" s="12"/>
      <c r="GE82" s="12"/>
      <c r="GF82" s="12"/>
      <c r="GG82" s="12"/>
      <c r="GH82" s="12"/>
      <c r="GI82" s="12"/>
      <c r="GJ82" s="12"/>
      <c r="GK82" s="12"/>
      <c r="GL82" s="12"/>
      <c r="GM82" s="12"/>
      <c r="GN82" s="12"/>
      <c r="GO82" s="12"/>
      <c r="GP82" s="12"/>
      <c r="GQ82" s="12"/>
      <c r="GR82" s="12"/>
      <c r="GS82" s="12"/>
      <c r="GT82" s="12"/>
      <c r="GU82" s="12"/>
      <c r="GV82" s="12"/>
      <c r="GW82" s="12"/>
      <c r="GX82" s="12"/>
      <c r="GY82" s="12"/>
      <c r="GZ82" s="12"/>
      <c r="HA82" s="12"/>
      <c r="HB82" s="12"/>
      <c r="HC82" s="12"/>
      <c r="HD82" s="12"/>
      <c r="HE82" s="12"/>
      <c r="HF82" s="12"/>
      <c r="HG82" s="12"/>
      <c r="HH82" s="12"/>
      <c r="HI82" s="12"/>
      <c r="HJ82" s="12"/>
      <c r="HK82" s="12"/>
      <c r="HL82" s="12"/>
      <c r="HM82" s="12"/>
      <c r="HN82" s="12"/>
      <c r="HO82" s="12"/>
      <c r="HP82" s="12"/>
      <c r="HQ82" s="12"/>
      <c r="HR82" s="12"/>
      <c r="HS82" s="12"/>
      <c r="HT82" s="12"/>
      <c r="HU82" s="12"/>
      <c r="HV82" s="12"/>
      <c r="HW82" s="12"/>
      <c r="HX82" s="12"/>
      <c r="HY82" s="12"/>
      <c r="HZ82" s="12"/>
      <c r="IA82" s="12"/>
      <c r="IB82" s="12"/>
      <c r="IC82" s="12"/>
      <c r="ID82" s="12"/>
      <c r="IE82" s="12"/>
      <c r="IF82" s="12"/>
      <c r="IG82" s="12"/>
      <c r="IH82" s="12"/>
      <c r="II82" s="12"/>
      <c r="IJ82" s="12"/>
      <c r="IK82" s="12"/>
      <c r="IL82" s="12"/>
      <c r="IM82" s="12"/>
      <c r="IN82" s="12"/>
      <c r="IO82" s="12"/>
      <c r="IP82" s="12"/>
      <c r="IQ82" s="12"/>
    </row>
    <row r="83" spans="70:251" x14ac:dyDescent="0.2">
      <c r="BR83" s="107"/>
      <c r="BV83" s="106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  <c r="EM83" s="12"/>
      <c r="EN83" s="12"/>
      <c r="EO83" s="12"/>
      <c r="EP83" s="12"/>
      <c r="EQ83" s="12"/>
      <c r="ER83" s="12"/>
      <c r="ES83" s="12"/>
      <c r="ET83" s="12"/>
      <c r="EU83" s="12"/>
      <c r="EV83" s="12"/>
      <c r="EW83" s="12"/>
      <c r="EX83" s="12"/>
      <c r="EY83" s="12"/>
      <c r="EZ83" s="12"/>
      <c r="FA83" s="12"/>
      <c r="FB83" s="12"/>
      <c r="FC83" s="12"/>
      <c r="FD83" s="12"/>
      <c r="FE83" s="12"/>
      <c r="FF83" s="12"/>
      <c r="FG83" s="12"/>
      <c r="FH83" s="12"/>
      <c r="FI83" s="12"/>
      <c r="FJ83" s="12"/>
      <c r="FK83" s="12"/>
      <c r="FL83" s="12"/>
      <c r="FM83" s="12"/>
      <c r="FN83" s="12"/>
      <c r="FO83" s="12"/>
      <c r="FP83" s="12"/>
      <c r="FQ83" s="12"/>
      <c r="FR83" s="12"/>
      <c r="FS83" s="12"/>
      <c r="FT83" s="12"/>
      <c r="FU83" s="12"/>
      <c r="FV83" s="12"/>
      <c r="FW83" s="12"/>
      <c r="FX83" s="12"/>
      <c r="FY83" s="12"/>
      <c r="FZ83" s="12"/>
      <c r="GA83" s="12"/>
      <c r="GB83" s="12"/>
      <c r="GC83" s="12"/>
      <c r="GD83" s="12"/>
      <c r="GE83" s="12"/>
      <c r="GF83" s="12"/>
      <c r="GG83" s="12"/>
      <c r="GH83" s="12"/>
      <c r="GI83" s="12"/>
      <c r="GJ83" s="12"/>
      <c r="GK83" s="12"/>
      <c r="GL83" s="12"/>
      <c r="GM83" s="12"/>
      <c r="GN83" s="12"/>
      <c r="GO83" s="12"/>
      <c r="GP83" s="12"/>
      <c r="GQ83" s="12"/>
      <c r="GR83" s="12"/>
      <c r="GS83" s="12"/>
      <c r="GT83" s="12"/>
      <c r="GU83" s="12"/>
      <c r="GV83" s="12"/>
      <c r="GW83" s="12"/>
      <c r="GX83" s="12"/>
      <c r="GY83" s="12"/>
      <c r="GZ83" s="12"/>
      <c r="HA83" s="12"/>
      <c r="HB83" s="12"/>
      <c r="HC83" s="12"/>
      <c r="HD83" s="12"/>
      <c r="HE83" s="12"/>
      <c r="HF83" s="12"/>
      <c r="HG83" s="12"/>
      <c r="HH83" s="12"/>
      <c r="HI83" s="12"/>
      <c r="HJ83" s="12"/>
      <c r="HK83" s="12"/>
      <c r="HL83" s="12"/>
      <c r="HM83" s="12"/>
      <c r="HN83" s="12"/>
      <c r="HO83" s="12"/>
      <c r="HP83" s="12"/>
      <c r="HQ83" s="12"/>
      <c r="HR83" s="12"/>
      <c r="HS83" s="12"/>
      <c r="HT83" s="12"/>
      <c r="HU83" s="12"/>
      <c r="HV83" s="12"/>
      <c r="HW83" s="12"/>
      <c r="HX83" s="12"/>
      <c r="HY83" s="12"/>
      <c r="HZ83" s="12"/>
      <c r="IA83" s="12"/>
      <c r="IB83" s="12"/>
      <c r="IC83" s="12"/>
      <c r="ID83" s="12"/>
      <c r="IE83" s="12"/>
      <c r="IF83" s="12"/>
      <c r="IG83" s="12"/>
      <c r="IH83" s="12"/>
      <c r="II83" s="12"/>
      <c r="IJ83" s="12"/>
      <c r="IK83" s="12"/>
      <c r="IL83" s="12"/>
      <c r="IM83" s="12"/>
      <c r="IN83" s="12"/>
      <c r="IO83" s="12"/>
      <c r="IP83" s="12"/>
      <c r="IQ83" s="12"/>
    </row>
    <row r="84" spans="70:251" x14ac:dyDescent="0.2">
      <c r="BR84" s="107"/>
      <c r="BV84" s="106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  <c r="EM84" s="12"/>
      <c r="EN84" s="12"/>
      <c r="EO84" s="12"/>
      <c r="EP84" s="12"/>
      <c r="EQ84" s="12"/>
      <c r="ER84" s="12"/>
      <c r="ES84" s="12"/>
      <c r="ET84" s="12"/>
      <c r="EU84" s="12"/>
      <c r="EV84" s="12"/>
      <c r="EW84" s="12"/>
      <c r="EX84" s="12"/>
      <c r="EY84" s="12"/>
      <c r="EZ84" s="12"/>
      <c r="FA84" s="12"/>
      <c r="FB84" s="12"/>
      <c r="FC84" s="12"/>
      <c r="FD84" s="12"/>
      <c r="FE84" s="12"/>
      <c r="FF84" s="12"/>
      <c r="FG84" s="12"/>
      <c r="FH84" s="12"/>
      <c r="FI84" s="12"/>
      <c r="FJ84" s="12"/>
      <c r="FK84" s="12"/>
      <c r="FL84" s="12"/>
      <c r="FM84" s="12"/>
      <c r="FN84" s="12"/>
      <c r="FO84" s="12"/>
      <c r="FP84" s="12"/>
      <c r="FQ84" s="12"/>
      <c r="FR84" s="12"/>
      <c r="FS84" s="12"/>
      <c r="FT84" s="12"/>
      <c r="FU84" s="12"/>
      <c r="FV84" s="12"/>
      <c r="FW84" s="12"/>
      <c r="FX84" s="12"/>
      <c r="FY84" s="12"/>
      <c r="FZ84" s="12"/>
      <c r="GA84" s="12"/>
      <c r="GB84" s="12"/>
      <c r="GC84" s="12"/>
      <c r="GD84" s="12"/>
      <c r="GE84" s="12"/>
      <c r="GF84" s="12"/>
      <c r="GG84" s="12"/>
      <c r="GH84" s="12"/>
      <c r="GI84" s="12"/>
      <c r="GJ84" s="12"/>
      <c r="GK84" s="12"/>
      <c r="GL84" s="12"/>
      <c r="GM84" s="12"/>
      <c r="GN84" s="12"/>
      <c r="GO84" s="12"/>
      <c r="GP84" s="12"/>
      <c r="GQ84" s="12"/>
      <c r="GR84" s="12"/>
      <c r="GS84" s="12"/>
      <c r="GT84" s="12"/>
      <c r="GU84" s="12"/>
      <c r="GV84" s="12"/>
      <c r="GW84" s="12"/>
      <c r="GX84" s="12"/>
      <c r="GY84" s="12"/>
      <c r="GZ84" s="12"/>
      <c r="HA84" s="12"/>
      <c r="HB84" s="12"/>
      <c r="HC84" s="12"/>
      <c r="HD84" s="12"/>
      <c r="HE84" s="12"/>
      <c r="HF84" s="12"/>
      <c r="HG84" s="12"/>
      <c r="HH84" s="12"/>
      <c r="HI84" s="12"/>
      <c r="HJ84" s="12"/>
      <c r="HK84" s="12"/>
      <c r="HL84" s="12"/>
      <c r="HM84" s="12"/>
      <c r="HN84" s="12"/>
      <c r="HO84" s="12"/>
      <c r="HP84" s="12"/>
      <c r="HQ84" s="12"/>
      <c r="HR84" s="12"/>
      <c r="HS84" s="12"/>
      <c r="HT84" s="12"/>
      <c r="HU84" s="12"/>
      <c r="HV84" s="12"/>
      <c r="HW84" s="12"/>
      <c r="HX84" s="12"/>
      <c r="HY84" s="12"/>
      <c r="HZ84" s="12"/>
      <c r="IA84" s="12"/>
      <c r="IB84" s="12"/>
      <c r="IC84" s="12"/>
      <c r="ID84" s="12"/>
      <c r="IE84" s="12"/>
      <c r="IF84" s="12"/>
      <c r="IG84" s="12"/>
      <c r="IH84" s="12"/>
      <c r="II84" s="12"/>
      <c r="IJ84" s="12"/>
      <c r="IK84" s="12"/>
      <c r="IL84" s="12"/>
      <c r="IM84" s="12"/>
      <c r="IN84" s="12"/>
      <c r="IO84" s="12"/>
      <c r="IP84" s="12"/>
      <c r="IQ84" s="12"/>
    </row>
    <row r="85" spans="70:251" x14ac:dyDescent="0.2">
      <c r="BR85" s="107"/>
      <c r="BV85" s="106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  <c r="EM85" s="12"/>
      <c r="EN85" s="12"/>
      <c r="EO85" s="12"/>
      <c r="EP85" s="12"/>
      <c r="EQ85" s="12"/>
      <c r="ER85" s="12"/>
      <c r="ES85" s="12"/>
      <c r="ET85" s="12"/>
      <c r="EU85" s="12"/>
      <c r="EV85" s="12"/>
      <c r="EW85" s="12"/>
      <c r="EX85" s="12"/>
      <c r="EY85" s="12"/>
      <c r="EZ85" s="12"/>
      <c r="FA85" s="12"/>
      <c r="FB85" s="12"/>
      <c r="FC85" s="12"/>
      <c r="FD85" s="12"/>
      <c r="FE85" s="12"/>
      <c r="FF85" s="12"/>
      <c r="FG85" s="12"/>
      <c r="FH85" s="12"/>
      <c r="FI85" s="12"/>
      <c r="FJ85" s="12"/>
      <c r="FK85" s="12"/>
      <c r="FL85" s="12"/>
      <c r="FM85" s="12"/>
      <c r="FN85" s="12"/>
      <c r="FO85" s="12"/>
      <c r="FP85" s="12"/>
      <c r="FQ85" s="12"/>
      <c r="FR85" s="12"/>
      <c r="FS85" s="12"/>
      <c r="FT85" s="12"/>
      <c r="FU85" s="12"/>
      <c r="FV85" s="12"/>
      <c r="FW85" s="12"/>
      <c r="FX85" s="12"/>
      <c r="FY85" s="12"/>
      <c r="FZ85" s="12"/>
      <c r="GA85" s="12"/>
      <c r="GB85" s="12"/>
      <c r="GC85" s="12"/>
      <c r="GD85" s="12"/>
      <c r="GE85" s="12"/>
      <c r="GF85" s="12"/>
      <c r="GG85" s="12"/>
      <c r="GH85" s="12"/>
      <c r="GI85" s="12"/>
      <c r="GJ85" s="12"/>
      <c r="GK85" s="12"/>
      <c r="GL85" s="12"/>
      <c r="GM85" s="12"/>
      <c r="GN85" s="12"/>
      <c r="GO85" s="12"/>
      <c r="GP85" s="12"/>
      <c r="GQ85" s="12"/>
      <c r="GR85" s="12"/>
      <c r="GS85" s="12"/>
      <c r="GT85" s="12"/>
      <c r="GU85" s="12"/>
      <c r="GV85" s="12"/>
      <c r="GW85" s="12"/>
      <c r="GX85" s="12"/>
      <c r="GY85" s="12"/>
      <c r="GZ85" s="12"/>
      <c r="HA85" s="12"/>
      <c r="HB85" s="12"/>
      <c r="HC85" s="12"/>
      <c r="HD85" s="12"/>
      <c r="HE85" s="12"/>
      <c r="HF85" s="12"/>
      <c r="HG85" s="12"/>
      <c r="HH85" s="12"/>
      <c r="HI85" s="12"/>
      <c r="HJ85" s="12"/>
      <c r="HK85" s="12"/>
      <c r="HL85" s="12"/>
      <c r="HM85" s="12"/>
      <c r="HN85" s="12"/>
      <c r="HO85" s="12"/>
      <c r="HP85" s="12"/>
      <c r="HQ85" s="12"/>
      <c r="HR85" s="12"/>
      <c r="HS85" s="12"/>
      <c r="HT85" s="12"/>
      <c r="HU85" s="12"/>
      <c r="HV85" s="12"/>
      <c r="HW85" s="12"/>
      <c r="HX85" s="12"/>
      <c r="HY85" s="12"/>
      <c r="HZ85" s="12"/>
      <c r="IA85" s="12"/>
      <c r="IB85" s="12"/>
      <c r="IC85" s="12"/>
      <c r="ID85" s="12"/>
      <c r="IE85" s="12"/>
      <c r="IF85" s="12"/>
      <c r="IG85" s="12"/>
      <c r="IH85" s="12"/>
      <c r="II85" s="12"/>
      <c r="IJ85" s="12"/>
      <c r="IK85" s="12"/>
      <c r="IL85" s="12"/>
      <c r="IM85" s="12"/>
      <c r="IN85" s="12"/>
      <c r="IO85" s="12"/>
      <c r="IP85" s="12"/>
      <c r="IQ85" s="12"/>
    </row>
    <row r="86" spans="70:251" x14ac:dyDescent="0.2">
      <c r="BV86" s="106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  <c r="EM86" s="12"/>
      <c r="EN86" s="12"/>
      <c r="EO86" s="12"/>
      <c r="EP86" s="12"/>
      <c r="EQ86" s="12"/>
      <c r="ER86" s="12"/>
      <c r="ES86" s="12"/>
      <c r="ET86" s="12"/>
      <c r="EU86" s="12"/>
      <c r="EV86" s="12"/>
      <c r="EW86" s="12"/>
      <c r="EX86" s="12"/>
      <c r="EY86" s="12"/>
      <c r="EZ86" s="12"/>
      <c r="FA86" s="12"/>
      <c r="FB86" s="12"/>
      <c r="FC86" s="12"/>
      <c r="FD86" s="12"/>
      <c r="FE86" s="12"/>
      <c r="FF86" s="12"/>
      <c r="FG86" s="12"/>
      <c r="FH86" s="12"/>
      <c r="FI86" s="12"/>
      <c r="FJ86" s="12"/>
      <c r="FK86" s="12"/>
      <c r="FL86" s="12"/>
      <c r="FM86" s="12"/>
      <c r="FN86" s="12"/>
      <c r="FO86" s="12"/>
      <c r="FP86" s="12"/>
      <c r="FQ86" s="12"/>
      <c r="FR86" s="12"/>
      <c r="FS86" s="12"/>
      <c r="FT86" s="12"/>
      <c r="FU86" s="12"/>
      <c r="FV86" s="12"/>
      <c r="FW86" s="12"/>
      <c r="FX86" s="12"/>
      <c r="FY86" s="12"/>
      <c r="FZ86" s="12"/>
      <c r="GA86" s="12"/>
      <c r="GB86" s="12"/>
      <c r="GC86" s="12"/>
      <c r="GD86" s="12"/>
      <c r="GE86" s="12"/>
      <c r="GF86" s="12"/>
      <c r="GG86" s="12"/>
      <c r="GH86" s="12"/>
      <c r="GI86" s="12"/>
      <c r="GJ86" s="12"/>
      <c r="GK86" s="12"/>
      <c r="GL86" s="12"/>
      <c r="GM86" s="12"/>
      <c r="GN86" s="12"/>
      <c r="GO86" s="12"/>
      <c r="GP86" s="12"/>
      <c r="GQ86" s="12"/>
      <c r="GR86" s="12"/>
      <c r="GS86" s="12"/>
      <c r="GT86" s="12"/>
      <c r="GU86" s="12"/>
      <c r="GV86" s="12"/>
      <c r="GW86" s="12"/>
      <c r="GX86" s="12"/>
      <c r="GY86" s="12"/>
      <c r="GZ86" s="12"/>
      <c r="HA86" s="12"/>
      <c r="HB86" s="12"/>
      <c r="HC86" s="12"/>
      <c r="HD86" s="12"/>
      <c r="HE86" s="12"/>
      <c r="HF86" s="12"/>
      <c r="HG86" s="12"/>
      <c r="HH86" s="12"/>
      <c r="HI86" s="12"/>
      <c r="HJ86" s="12"/>
      <c r="HK86" s="12"/>
      <c r="HL86" s="12"/>
      <c r="HM86" s="12"/>
      <c r="HN86" s="12"/>
      <c r="HO86" s="12"/>
      <c r="HP86" s="12"/>
      <c r="HQ86" s="12"/>
      <c r="HR86" s="12"/>
      <c r="HS86" s="12"/>
      <c r="HT86" s="12"/>
      <c r="HU86" s="12"/>
      <c r="HV86" s="12"/>
      <c r="HW86" s="12"/>
      <c r="HX86" s="12"/>
      <c r="HY86" s="12"/>
      <c r="HZ86" s="12"/>
      <c r="IA86" s="12"/>
      <c r="IB86" s="12"/>
      <c r="IC86" s="12"/>
      <c r="ID86" s="12"/>
      <c r="IE86" s="12"/>
      <c r="IF86" s="12"/>
      <c r="IG86" s="12"/>
      <c r="IH86" s="12"/>
      <c r="II86" s="12"/>
      <c r="IJ86" s="12"/>
      <c r="IK86" s="12"/>
      <c r="IL86" s="12"/>
      <c r="IM86" s="12"/>
      <c r="IN86" s="12"/>
      <c r="IO86" s="12"/>
      <c r="IP86" s="12"/>
      <c r="IQ86" s="12"/>
    </row>
    <row r="87" spans="70:251" x14ac:dyDescent="0.2">
      <c r="BV87" s="106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  <c r="ID87" s="12"/>
      <c r="IE87" s="12"/>
      <c r="IF87" s="12"/>
      <c r="IG87" s="12"/>
      <c r="IH87" s="12"/>
      <c r="II87" s="12"/>
      <c r="IJ87" s="12"/>
      <c r="IK87" s="12"/>
      <c r="IL87" s="12"/>
      <c r="IM87" s="12"/>
      <c r="IN87" s="12"/>
      <c r="IO87" s="12"/>
      <c r="IP87" s="12"/>
      <c r="IQ87" s="12"/>
    </row>
    <row r="88" spans="70:251" x14ac:dyDescent="0.2">
      <c r="BV88" s="106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  <c r="EM88" s="12"/>
      <c r="EN88" s="12"/>
      <c r="EO88" s="12"/>
      <c r="EP88" s="12"/>
      <c r="EQ88" s="12"/>
      <c r="ER88" s="12"/>
      <c r="ES88" s="12"/>
      <c r="ET88" s="12"/>
      <c r="EU88" s="12"/>
      <c r="EV88" s="12"/>
      <c r="EW88" s="12"/>
      <c r="EX88" s="12"/>
      <c r="EY88" s="12"/>
      <c r="EZ88" s="12"/>
      <c r="FA88" s="12"/>
      <c r="FB88" s="12"/>
      <c r="FC88" s="12"/>
      <c r="FD88" s="12"/>
      <c r="FE88" s="12"/>
      <c r="FF88" s="12"/>
      <c r="FG88" s="12"/>
      <c r="FH88" s="12"/>
      <c r="FI88" s="12"/>
      <c r="FJ88" s="12"/>
      <c r="FK88" s="12"/>
      <c r="FL88" s="12"/>
      <c r="FM88" s="12"/>
      <c r="FN88" s="12"/>
      <c r="FO88" s="12"/>
      <c r="FP88" s="12"/>
      <c r="FQ88" s="12"/>
      <c r="FR88" s="12"/>
      <c r="FS88" s="12"/>
      <c r="FT88" s="12"/>
      <c r="FU88" s="12"/>
      <c r="FV88" s="12"/>
      <c r="FW88" s="12"/>
      <c r="FX88" s="12"/>
      <c r="FY88" s="12"/>
      <c r="FZ88" s="12"/>
      <c r="GA88" s="12"/>
      <c r="GB88" s="12"/>
      <c r="GC88" s="12"/>
      <c r="GD88" s="12"/>
      <c r="GE88" s="12"/>
      <c r="GF88" s="12"/>
      <c r="GG88" s="12"/>
      <c r="GH88" s="12"/>
      <c r="GI88" s="12"/>
      <c r="GJ88" s="12"/>
      <c r="GK88" s="12"/>
      <c r="GL88" s="12"/>
      <c r="GM88" s="12"/>
      <c r="GN88" s="12"/>
      <c r="GO88" s="12"/>
      <c r="GP88" s="12"/>
      <c r="GQ88" s="12"/>
      <c r="GR88" s="12"/>
      <c r="GS88" s="12"/>
      <c r="GT88" s="12"/>
      <c r="GU88" s="12"/>
      <c r="GV88" s="12"/>
      <c r="GW88" s="12"/>
      <c r="GX88" s="12"/>
      <c r="GY88" s="12"/>
      <c r="GZ88" s="12"/>
      <c r="HA88" s="12"/>
      <c r="HB88" s="12"/>
      <c r="HC88" s="12"/>
      <c r="HD88" s="12"/>
      <c r="HE88" s="12"/>
      <c r="HF88" s="12"/>
      <c r="HG88" s="12"/>
      <c r="HH88" s="12"/>
      <c r="HI88" s="12"/>
      <c r="HJ88" s="12"/>
      <c r="HK88" s="12"/>
      <c r="HL88" s="12"/>
      <c r="HM88" s="12"/>
      <c r="HN88" s="12"/>
      <c r="HO88" s="12"/>
      <c r="HP88" s="12"/>
      <c r="HQ88" s="12"/>
      <c r="HR88" s="12"/>
      <c r="HS88" s="12"/>
      <c r="HT88" s="12"/>
      <c r="HU88" s="12"/>
      <c r="HV88" s="12"/>
      <c r="HW88" s="12"/>
      <c r="HX88" s="12"/>
      <c r="HY88" s="12"/>
      <c r="HZ88" s="12"/>
      <c r="IA88" s="12"/>
      <c r="IB88" s="12"/>
      <c r="IC88" s="12"/>
      <c r="ID88" s="12"/>
      <c r="IE88" s="12"/>
      <c r="IF88" s="12"/>
      <c r="IG88" s="12"/>
      <c r="IH88" s="12"/>
      <c r="II88" s="12"/>
      <c r="IJ88" s="12"/>
      <c r="IK88" s="12"/>
      <c r="IL88" s="12"/>
      <c r="IM88" s="12"/>
      <c r="IN88" s="12"/>
      <c r="IO88" s="12"/>
      <c r="IP88" s="12"/>
      <c r="IQ88" s="12"/>
    </row>
    <row r="89" spans="70:251" x14ac:dyDescent="0.2">
      <c r="BV89" s="106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  <c r="EM89" s="12"/>
      <c r="EN89" s="12"/>
      <c r="EO89" s="12"/>
      <c r="EP89" s="12"/>
      <c r="EQ89" s="12"/>
      <c r="ER89" s="12"/>
      <c r="ES89" s="12"/>
      <c r="ET89" s="12"/>
      <c r="EU89" s="12"/>
      <c r="EV89" s="12"/>
      <c r="EW89" s="12"/>
      <c r="EX89" s="12"/>
      <c r="EY89" s="12"/>
      <c r="EZ89" s="12"/>
      <c r="FA89" s="12"/>
      <c r="FB89" s="12"/>
      <c r="FC89" s="12"/>
      <c r="FD89" s="12"/>
      <c r="FE89" s="12"/>
      <c r="FF89" s="12"/>
      <c r="FG89" s="12"/>
      <c r="FH89" s="12"/>
      <c r="FI89" s="12"/>
      <c r="FJ89" s="12"/>
      <c r="FK89" s="12"/>
      <c r="FL89" s="12"/>
      <c r="FM89" s="12"/>
      <c r="FN89" s="12"/>
      <c r="FO89" s="12"/>
      <c r="FP89" s="12"/>
      <c r="FQ89" s="12"/>
      <c r="FR89" s="12"/>
      <c r="FS89" s="12"/>
      <c r="FT89" s="12"/>
      <c r="FU89" s="12"/>
      <c r="FV89" s="12"/>
      <c r="FW89" s="12"/>
      <c r="FX89" s="12"/>
      <c r="FY89" s="12"/>
      <c r="FZ89" s="12"/>
      <c r="GA89" s="12"/>
      <c r="GB89" s="12"/>
      <c r="GC89" s="12"/>
      <c r="GD89" s="12"/>
      <c r="GE89" s="12"/>
      <c r="GF89" s="12"/>
      <c r="GG89" s="12"/>
      <c r="GH89" s="12"/>
      <c r="GI89" s="12"/>
      <c r="GJ89" s="12"/>
      <c r="GK89" s="12"/>
      <c r="GL89" s="12"/>
      <c r="GM89" s="12"/>
      <c r="GN89" s="12"/>
      <c r="GO89" s="12"/>
      <c r="GP89" s="12"/>
      <c r="GQ89" s="12"/>
      <c r="GR89" s="12"/>
      <c r="GS89" s="12"/>
      <c r="GT89" s="12"/>
      <c r="GU89" s="12"/>
      <c r="GV89" s="12"/>
      <c r="GW89" s="12"/>
      <c r="GX89" s="12"/>
      <c r="GY89" s="12"/>
      <c r="GZ89" s="12"/>
      <c r="HA89" s="12"/>
      <c r="HB89" s="12"/>
      <c r="HC89" s="12"/>
      <c r="HD89" s="12"/>
      <c r="HE89" s="12"/>
      <c r="HF89" s="12"/>
      <c r="HG89" s="12"/>
      <c r="HH89" s="12"/>
      <c r="HI89" s="12"/>
      <c r="HJ89" s="12"/>
      <c r="HK89" s="12"/>
      <c r="HL89" s="12"/>
      <c r="HM89" s="12"/>
      <c r="HN89" s="12"/>
      <c r="HO89" s="12"/>
      <c r="HP89" s="12"/>
      <c r="HQ89" s="12"/>
      <c r="HR89" s="12"/>
      <c r="HS89" s="12"/>
      <c r="HT89" s="12"/>
      <c r="HU89" s="12"/>
      <c r="HV89" s="12"/>
      <c r="HW89" s="12"/>
      <c r="HX89" s="12"/>
      <c r="HY89" s="12"/>
      <c r="HZ89" s="12"/>
      <c r="IA89" s="12"/>
      <c r="IB89" s="12"/>
      <c r="IC89" s="12"/>
      <c r="ID89" s="12"/>
      <c r="IE89" s="12"/>
      <c r="IF89" s="12"/>
      <c r="IG89" s="12"/>
      <c r="IH89" s="12"/>
      <c r="II89" s="12"/>
      <c r="IJ89" s="12"/>
      <c r="IK89" s="12"/>
      <c r="IL89" s="12"/>
      <c r="IM89" s="12"/>
      <c r="IN89" s="12"/>
      <c r="IO89" s="12"/>
      <c r="IP89" s="12"/>
      <c r="IQ89" s="12"/>
    </row>
    <row r="90" spans="70:251" x14ac:dyDescent="0.2">
      <c r="BV90" s="106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  <c r="EM90" s="12"/>
      <c r="EN90" s="12"/>
      <c r="EO90" s="12"/>
      <c r="EP90" s="12"/>
      <c r="EQ90" s="12"/>
      <c r="ER90" s="12"/>
      <c r="ES90" s="12"/>
      <c r="ET90" s="12"/>
      <c r="EU90" s="12"/>
      <c r="EV90" s="12"/>
      <c r="EW90" s="12"/>
      <c r="EX90" s="12"/>
      <c r="EY90" s="12"/>
      <c r="EZ90" s="12"/>
      <c r="FA90" s="12"/>
      <c r="FB90" s="12"/>
      <c r="FC90" s="12"/>
      <c r="FD90" s="12"/>
      <c r="FE90" s="12"/>
      <c r="FF90" s="12"/>
      <c r="FG90" s="12"/>
      <c r="FH90" s="12"/>
      <c r="FI90" s="12"/>
      <c r="FJ90" s="12"/>
      <c r="FK90" s="12"/>
      <c r="FL90" s="12"/>
      <c r="FM90" s="12"/>
      <c r="FN90" s="12"/>
      <c r="FO90" s="12"/>
      <c r="FP90" s="12"/>
      <c r="FQ90" s="12"/>
      <c r="FR90" s="12"/>
      <c r="FS90" s="12"/>
      <c r="FT90" s="12"/>
      <c r="FU90" s="12"/>
      <c r="FV90" s="12"/>
      <c r="FW90" s="12"/>
      <c r="FX90" s="12"/>
      <c r="FY90" s="12"/>
      <c r="FZ90" s="12"/>
      <c r="GA90" s="12"/>
      <c r="GB90" s="12"/>
      <c r="GC90" s="12"/>
      <c r="GD90" s="12"/>
      <c r="GE90" s="12"/>
      <c r="GF90" s="12"/>
      <c r="GG90" s="12"/>
      <c r="GH90" s="12"/>
      <c r="GI90" s="12"/>
      <c r="GJ90" s="12"/>
      <c r="GK90" s="12"/>
      <c r="GL90" s="12"/>
      <c r="GM90" s="12"/>
      <c r="GN90" s="12"/>
      <c r="GO90" s="12"/>
      <c r="GP90" s="12"/>
      <c r="GQ90" s="12"/>
      <c r="GR90" s="12"/>
      <c r="GS90" s="12"/>
      <c r="GT90" s="12"/>
      <c r="GU90" s="12"/>
      <c r="GV90" s="12"/>
      <c r="GW90" s="12"/>
      <c r="GX90" s="12"/>
      <c r="GY90" s="12"/>
      <c r="GZ90" s="12"/>
      <c r="HA90" s="12"/>
      <c r="HB90" s="12"/>
      <c r="HC90" s="12"/>
      <c r="HD90" s="12"/>
      <c r="HE90" s="12"/>
      <c r="HF90" s="12"/>
      <c r="HG90" s="12"/>
      <c r="HH90" s="12"/>
      <c r="HI90" s="12"/>
      <c r="HJ90" s="12"/>
      <c r="HK90" s="12"/>
      <c r="HL90" s="12"/>
      <c r="HM90" s="12"/>
      <c r="HN90" s="12"/>
      <c r="HO90" s="12"/>
      <c r="HP90" s="12"/>
      <c r="HQ90" s="12"/>
      <c r="HR90" s="12"/>
      <c r="HS90" s="12"/>
      <c r="HT90" s="12"/>
      <c r="HU90" s="12"/>
      <c r="HV90" s="12"/>
      <c r="HW90" s="12"/>
      <c r="HX90" s="12"/>
      <c r="HY90" s="12"/>
      <c r="HZ90" s="12"/>
      <c r="IA90" s="12"/>
      <c r="IB90" s="12"/>
      <c r="IC90" s="12"/>
      <c r="ID90" s="12"/>
      <c r="IE90" s="12"/>
      <c r="IF90" s="12"/>
      <c r="IG90" s="12"/>
      <c r="IH90" s="12"/>
      <c r="II90" s="12"/>
      <c r="IJ90" s="12"/>
      <c r="IK90" s="12"/>
      <c r="IL90" s="12"/>
      <c r="IM90" s="12"/>
      <c r="IN90" s="12"/>
      <c r="IO90" s="12"/>
      <c r="IP90" s="12"/>
      <c r="IQ90" s="12"/>
    </row>
    <row r="91" spans="70:251" x14ac:dyDescent="0.2">
      <c r="BV91" s="106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  <c r="EM91" s="12"/>
      <c r="EN91" s="12"/>
      <c r="EO91" s="12"/>
      <c r="EP91" s="12"/>
      <c r="EQ91" s="12"/>
      <c r="ER91" s="12"/>
      <c r="ES91" s="12"/>
      <c r="ET91" s="12"/>
      <c r="EU91" s="12"/>
      <c r="EV91" s="12"/>
      <c r="EW91" s="12"/>
      <c r="EX91" s="12"/>
      <c r="EY91" s="12"/>
      <c r="EZ91" s="12"/>
      <c r="FA91" s="12"/>
      <c r="FB91" s="12"/>
      <c r="FC91" s="12"/>
      <c r="FD91" s="12"/>
      <c r="FE91" s="12"/>
      <c r="FF91" s="12"/>
      <c r="FG91" s="12"/>
      <c r="FH91" s="12"/>
      <c r="FI91" s="12"/>
      <c r="FJ91" s="12"/>
      <c r="FK91" s="12"/>
      <c r="FL91" s="12"/>
      <c r="FM91" s="12"/>
      <c r="FN91" s="12"/>
      <c r="FO91" s="12"/>
      <c r="FP91" s="12"/>
      <c r="FQ91" s="12"/>
      <c r="FR91" s="12"/>
      <c r="FS91" s="12"/>
      <c r="FT91" s="12"/>
      <c r="FU91" s="12"/>
      <c r="FV91" s="12"/>
      <c r="FW91" s="12"/>
      <c r="FX91" s="12"/>
      <c r="FY91" s="12"/>
      <c r="FZ91" s="12"/>
      <c r="GA91" s="12"/>
      <c r="GB91" s="12"/>
      <c r="GC91" s="12"/>
      <c r="GD91" s="12"/>
      <c r="GE91" s="12"/>
      <c r="GF91" s="12"/>
      <c r="GG91" s="12"/>
      <c r="GH91" s="12"/>
      <c r="GI91" s="12"/>
      <c r="GJ91" s="12"/>
      <c r="GK91" s="12"/>
      <c r="GL91" s="12"/>
      <c r="GM91" s="12"/>
      <c r="GN91" s="12"/>
      <c r="GO91" s="12"/>
      <c r="GP91" s="12"/>
      <c r="GQ91" s="12"/>
      <c r="GR91" s="12"/>
      <c r="GS91" s="12"/>
      <c r="GT91" s="12"/>
      <c r="GU91" s="12"/>
      <c r="GV91" s="12"/>
      <c r="GW91" s="12"/>
      <c r="GX91" s="12"/>
      <c r="GY91" s="12"/>
      <c r="GZ91" s="12"/>
      <c r="HA91" s="12"/>
      <c r="HB91" s="12"/>
      <c r="HC91" s="12"/>
      <c r="HD91" s="12"/>
      <c r="HE91" s="12"/>
      <c r="HF91" s="12"/>
      <c r="HG91" s="12"/>
      <c r="HH91" s="12"/>
      <c r="HI91" s="12"/>
      <c r="HJ91" s="12"/>
      <c r="HK91" s="12"/>
      <c r="HL91" s="12"/>
      <c r="HM91" s="12"/>
      <c r="HN91" s="12"/>
      <c r="HO91" s="12"/>
      <c r="HP91" s="12"/>
      <c r="HQ91" s="12"/>
      <c r="HR91" s="12"/>
      <c r="HS91" s="12"/>
      <c r="HT91" s="12"/>
      <c r="HU91" s="12"/>
      <c r="HV91" s="12"/>
      <c r="HW91" s="12"/>
      <c r="HX91" s="12"/>
      <c r="HY91" s="12"/>
      <c r="HZ91" s="12"/>
      <c r="IA91" s="12"/>
      <c r="IB91" s="12"/>
      <c r="IC91" s="12"/>
      <c r="ID91" s="12"/>
      <c r="IE91" s="12"/>
      <c r="IF91" s="12"/>
      <c r="IG91" s="12"/>
      <c r="IH91" s="12"/>
      <c r="II91" s="12"/>
      <c r="IJ91" s="12"/>
      <c r="IK91" s="12"/>
      <c r="IL91" s="12"/>
      <c r="IM91" s="12"/>
      <c r="IN91" s="12"/>
      <c r="IO91" s="12"/>
      <c r="IP91" s="12"/>
      <c r="IQ91" s="12"/>
    </row>
    <row r="92" spans="70:251" x14ac:dyDescent="0.2">
      <c r="BV92" s="106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  <c r="EM92" s="12"/>
      <c r="EN92" s="12"/>
      <c r="EO92" s="12"/>
      <c r="EP92" s="12"/>
      <c r="EQ92" s="12"/>
      <c r="ER92" s="12"/>
      <c r="ES92" s="12"/>
      <c r="ET92" s="12"/>
      <c r="EU92" s="12"/>
      <c r="EV92" s="12"/>
      <c r="EW92" s="12"/>
      <c r="EX92" s="12"/>
      <c r="EY92" s="12"/>
      <c r="EZ92" s="12"/>
      <c r="FA92" s="12"/>
      <c r="FB92" s="12"/>
      <c r="FC92" s="12"/>
      <c r="FD92" s="12"/>
      <c r="FE92" s="12"/>
      <c r="FF92" s="12"/>
      <c r="FG92" s="12"/>
      <c r="FH92" s="12"/>
      <c r="FI92" s="12"/>
      <c r="FJ92" s="12"/>
      <c r="FK92" s="12"/>
      <c r="FL92" s="12"/>
      <c r="FM92" s="12"/>
      <c r="FN92" s="12"/>
      <c r="FO92" s="12"/>
      <c r="FP92" s="12"/>
      <c r="FQ92" s="12"/>
      <c r="FR92" s="12"/>
      <c r="FS92" s="12"/>
      <c r="FT92" s="12"/>
      <c r="FU92" s="12"/>
      <c r="FV92" s="12"/>
      <c r="FW92" s="12"/>
      <c r="FX92" s="12"/>
      <c r="FY92" s="12"/>
      <c r="FZ92" s="12"/>
      <c r="GA92" s="12"/>
      <c r="GB92" s="12"/>
      <c r="GC92" s="12"/>
      <c r="GD92" s="12"/>
      <c r="GE92" s="12"/>
      <c r="GF92" s="12"/>
      <c r="GG92" s="12"/>
      <c r="GH92" s="12"/>
      <c r="GI92" s="12"/>
      <c r="GJ92" s="12"/>
      <c r="GK92" s="12"/>
      <c r="GL92" s="12"/>
      <c r="GM92" s="12"/>
      <c r="GN92" s="12"/>
      <c r="GO92" s="12"/>
      <c r="GP92" s="12"/>
      <c r="GQ92" s="12"/>
      <c r="GR92" s="12"/>
      <c r="GS92" s="12"/>
      <c r="GT92" s="12"/>
      <c r="GU92" s="12"/>
      <c r="GV92" s="12"/>
      <c r="GW92" s="12"/>
      <c r="GX92" s="12"/>
      <c r="GY92" s="12"/>
      <c r="GZ92" s="12"/>
      <c r="HA92" s="12"/>
      <c r="HB92" s="12"/>
      <c r="HC92" s="12"/>
      <c r="HD92" s="12"/>
      <c r="HE92" s="12"/>
      <c r="HF92" s="12"/>
      <c r="HG92" s="12"/>
      <c r="HH92" s="12"/>
      <c r="HI92" s="12"/>
      <c r="HJ92" s="12"/>
      <c r="HK92" s="12"/>
      <c r="HL92" s="12"/>
      <c r="HM92" s="12"/>
      <c r="HN92" s="12"/>
      <c r="HO92" s="12"/>
      <c r="HP92" s="12"/>
      <c r="HQ92" s="12"/>
      <c r="HR92" s="12"/>
      <c r="HS92" s="12"/>
      <c r="HT92" s="12"/>
      <c r="HU92" s="12"/>
      <c r="HV92" s="12"/>
      <c r="HW92" s="12"/>
      <c r="HX92" s="12"/>
      <c r="HY92" s="12"/>
      <c r="HZ92" s="12"/>
      <c r="IA92" s="12"/>
      <c r="IB92" s="12"/>
      <c r="IC92" s="12"/>
      <c r="ID92" s="12"/>
      <c r="IE92" s="12"/>
      <c r="IF92" s="12"/>
      <c r="IG92" s="12"/>
      <c r="IH92" s="12"/>
      <c r="II92" s="12"/>
      <c r="IJ92" s="12"/>
      <c r="IK92" s="12"/>
      <c r="IL92" s="12"/>
      <c r="IM92" s="12"/>
      <c r="IN92" s="12"/>
      <c r="IO92" s="12"/>
      <c r="IP92" s="12"/>
      <c r="IQ92" s="12"/>
    </row>
    <row r="93" spans="70:251" x14ac:dyDescent="0.2">
      <c r="BV93" s="106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  <c r="EM93" s="12"/>
      <c r="EN93" s="12"/>
      <c r="EO93" s="12"/>
      <c r="EP93" s="12"/>
      <c r="EQ93" s="12"/>
      <c r="ER93" s="12"/>
      <c r="ES93" s="12"/>
      <c r="ET93" s="12"/>
      <c r="EU93" s="12"/>
      <c r="EV93" s="12"/>
      <c r="EW93" s="12"/>
      <c r="EX93" s="12"/>
      <c r="EY93" s="12"/>
      <c r="EZ93" s="12"/>
      <c r="FA93" s="12"/>
      <c r="FB93" s="12"/>
      <c r="FC93" s="12"/>
      <c r="FD93" s="12"/>
      <c r="FE93" s="12"/>
      <c r="FF93" s="12"/>
      <c r="FG93" s="12"/>
      <c r="FH93" s="12"/>
      <c r="FI93" s="12"/>
      <c r="FJ93" s="12"/>
      <c r="FK93" s="12"/>
      <c r="FL93" s="12"/>
      <c r="FM93" s="12"/>
      <c r="FN93" s="12"/>
      <c r="FO93" s="12"/>
      <c r="FP93" s="12"/>
      <c r="FQ93" s="12"/>
      <c r="FR93" s="12"/>
      <c r="FS93" s="12"/>
      <c r="FT93" s="12"/>
      <c r="FU93" s="12"/>
      <c r="FV93" s="12"/>
      <c r="FW93" s="12"/>
      <c r="FX93" s="12"/>
      <c r="FY93" s="12"/>
      <c r="FZ93" s="12"/>
      <c r="GA93" s="12"/>
      <c r="GB93" s="12"/>
      <c r="GC93" s="12"/>
      <c r="GD93" s="12"/>
      <c r="GE93" s="12"/>
      <c r="GF93" s="12"/>
      <c r="GG93" s="12"/>
      <c r="GH93" s="12"/>
      <c r="GI93" s="12"/>
      <c r="GJ93" s="12"/>
      <c r="GK93" s="12"/>
      <c r="GL93" s="12"/>
      <c r="GM93" s="12"/>
      <c r="GN93" s="12"/>
      <c r="GO93" s="12"/>
      <c r="GP93" s="12"/>
      <c r="GQ93" s="12"/>
      <c r="GR93" s="12"/>
      <c r="GS93" s="12"/>
      <c r="GT93" s="12"/>
      <c r="GU93" s="12"/>
      <c r="GV93" s="12"/>
      <c r="GW93" s="12"/>
      <c r="GX93" s="12"/>
      <c r="GY93" s="12"/>
      <c r="GZ93" s="12"/>
      <c r="HA93" s="12"/>
      <c r="HB93" s="12"/>
      <c r="HC93" s="12"/>
      <c r="HD93" s="12"/>
      <c r="HE93" s="12"/>
      <c r="HF93" s="12"/>
      <c r="HG93" s="12"/>
      <c r="HH93" s="12"/>
      <c r="HI93" s="12"/>
      <c r="HJ93" s="12"/>
      <c r="HK93" s="12"/>
      <c r="HL93" s="12"/>
      <c r="HM93" s="12"/>
      <c r="HN93" s="12"/>
      <c r="HO93" s="12"/>
      <c r="HP93" s="12"/>
      <c r="HQ93" s="12"/>
      <c r="HR93" s="12"/>
      <c r="HS93" s="12"/>
      <c r="HT93" s="12"/>
      <c r="HU93" s="12"/>
      <c r="HV93" s="12"/>
      <c r="HW93" s="12"/>
      <c r="HX93" s="12"/>
      <c r="HY93" s="12"/>
      <c r="HZ93" s="12"/>
      <c r="IA93" s="12"/>
      <c r="IB93" s="12"/>
      <c r="IC93" s="12"/>
      <c r="ID93" s="12"/>
      <c r="IE93" s="12"/>
      <c r="IF93" s="12"/>
      <c r="IG93" s="12"/>
      <c r="IH93" s="12"/>
      <c r="II93" s="12"/>
      <c r="IJ93" s="12"/>
      <c r="IK93" s="12"/>
      <c r="IL93" s="12"/>
      <c r="IM93" s="12"/>
      <c r="IN93" s="12"/>
      <c r="IO93" s="12"/>
      <c r="IP93" s="12"/>
      <c r="IQ93" s="12"/>
    </row>
    <row r="94" spans="70:251" x14ac:dyDescent="0.2">
      <c r="BV94" s="106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  <c r="EM94" s="12"/>
      <c r="EN94" s="12"/>
      <c r="EO94" s="12"/>
      <c r="EP94" s="12"/>
      <c r="EQ94" s="12"/>
      <c r="ER94" s="12"/>
      <c r="ES94" s="12"/>
      <c r="ET94" s="12"/>
      <c r="EU94" s="12"/>
      <c r="EV94" s="12"/>
      <c r="EW94" s="12"/>
      <c r="EX94" s="12"/>
      <c r="EY94" s="12"/>
      <c r="EZ94" s="12"/>
      <c r="FA94" s="12"/>
      <c r="FB94" s="12"/>
      <c r="FC94" s="12"/>
      <c r="FD94" s="12"/>
      <c r="FE94" s="12"/>
      <c r="FF94" s="12"/>
      <c r="FG94" s="12"/>
      <c r="FH94" s="12"/>
      <c r="FI94" s="12"/>
      <c r="FJ94" s="12"/>
      <c r="FK94" s="12"/>
      <c r="FL94" s="12"/>
      <c r="FM94" s="12"/>
      <c r="FN94" s="12"/>
      <c r="FO94" s="12"/>
      <c r="FP94" s="12"/>
      <c r="FQ94" s="12"/>
      <c r="FR94" s="12"/>
      <c r="FS94" s="12"/>
      <c r="FT94" s="12"/>
      <c r="FU94" s="12"/>
      <c r="FV94" s="12"/>
      <c r="FW94" s="12"/>
      <c r="FX94" s="12"/>
      <c r="FY94" s="12"/>
      <c r="FZ94" s="12"/>
      <c r="GA94" s="12"/>
      <c r="GB94" s="12"/>
      <c r="GC94" s="12"/>
      <c r="GD94" s="12"/>
      <c r="GE94" s="12"/>
      <c r="GF94" s="12"/>
      <c r="GG94" s="12"/>
      <c r="GH94" s="12"/>
      <c r="GI94" s="12"/>
      <c r="GJ94" s="12"/>
      <c r="GK94" s="12"/>
      <c r="GL94" s="12"/>
      <c r="GM94" s="12"/>
      <c r="GN94" s="12"/>
      <c r="GO94" s="12"/>
      <c r="GP94" s="12"/>
      <c r="GQ94" s="12"/>
      <c r="GR94" s="12"/>
      <c r="GS94" s="12"/>
      <c r="GT94" s="12"/>
      <c r="GU94" s="12"/>
      <c r="GV94" s="12"/>
      <c r="GW94" s="12"/>
      <c r="GX94" s="12"/>
      <c r="GY94" s="12"/>
      <c r="GZ94" s="12"/>
      <c r="HA94" s="12"/>
      <c r="HB94" s="12"/>
      <c r="HC94" s="12"/>
      <c r="HD94" s="12"/>
      <c r="HE94" s="12"/>
      <c r="HF94" s="12"/>
      <c r="HG94" s="12"/>
      <c r="HH94" s="12"/>
      <c r="HI94" s="12"/>
      <c r="HJ94" s="12"/>
      <c r="HK94" s="12"/>
      <c r="HL94" s="12"/>
      <c r="HM94" s="12"/>
      <c r="HN94" s="12"/>
      <c r="HO94" s="12"/>
      <c r="HP94" s="12"/>
      <c r="HQ94" s="12"/>
      <c r="HR94" s="12"/>
      <c r="HS94" s="12"/>
      <c r="HT94" s="12"/>
      <c r="HU94" s="12"/>
      <c r="HV94" s="12"/>
      <c r="HW94" s="12"/>
      <c r="HX94" s="12"/>
      <c r="HY94" s="12"/>
      <c r="HZ94" s="12"/>
      <c r="IA94" s="12"/>
      <c r="IB94" s="12"/>
      <c r="IC94" s="12"/>
      <c r="ID94" s="12"/>
      <c r="IE94" s="12"/>
      <c r="IF94" s="12"/>
      <c r="IG94" s="12"/>
      <c r="IH94" s="12"/>
      <c r="II94" s="12"/>
      <c r="IJ94" s="12"/>
      <c r="IK94" s="12"/>
      <c r="IL94" s="12"/>
      <c r="IM94" s="12"/>
      <c r="IN94" s="12"/>
      <c r="IO94" s="12"/>
      <c r="IP94" s="12"/>
      <c r="IQ94" s="12"/>
    </row>
    <row r="95" spans="70:251" x14ac:dyDescent="0.2">
      <c r="BV95" s="106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  <c r="EM95" s="12"/>
      <c r="EN95" s="12"/>
      <c r="EO95" s="12"/>
      <c r="EP95" s="12"/>
      <c r="EQ95" s="12"/>
      <c r="ER95" s="12"/>
      <c r="ES95" s="12"/>
      <c r="ET95" s="12"/>
      <c r="EU95" s="12"/>
      <c r="EV95" s="12"/>
      <c r="EW95" s="12"/>
      <c r="EX95" s="12"/>
      <c r="EY95" s="12"/>
      <c r="EZ95" s="12"/>
      <c r="FA95" s="12"/>
      <c r="FB95" s="12"/>
      <c r="FC95" s="12"/>
      <c r="FD95" s="12"/>
      <c r="FE95" s="12"/>
      <c r="FF95" s="12"/>
      <c r="FG95" s="12"/>
      <c r="FH95" s="12"/>
      <c r="FI95" s="12"/>
      <c r="FJ95" s="12"/>
      <c r="FK95" s="12"/>
      <c r="FL95" s="12"/>
      <c r="FM95" s="12"/>
      <c r="FN95" s="12"/>
      <c r="FO95" s="12"/>
      <c r="FP95" s="12"/>
      <c r="FQ95" s="12"/>
      <c r="FR95" s="12"/>
      <c r="FS95" s="12"/>
      <c r="FT95" s="12"/>
      <c r="FU95" s="12"/>
      <c r="FV95" s="12"/>
      <c r="FW95" s="12"/>
      <c r="FX95" s="12"/>
      <c r="FY95" s="12"/>
      <c r="FZ95" s="12"/>
      <c r="GA95" s="12"/>
      <c r="GB95" s="12"/>
      <c r="GC95" s="12"/>
      <c r="GD95" s="12"/>
      <c r="GE95" s="12"/>
      <c r="GF95" s="12"/>
      <c r="GG95" s="12"/>
      <c r="GH95" s="12"/>
      <c r="GI95" s="12"/>
      <c r="GJ95" s="12"/>
      <c r="GK95" s="12"/>
      <c r="GL95" s="12"/>
      <c r="GM95" s="12"/>
      <c r="GN95" s="12"/>
      <c r="GO95" s="12"/>
      <c r="GP95" s="12"/>
      <c r="GQ95" s="12"/>
      <c r="GR95" s="12"/>
      <c r="GS95" s="12"/>
      <c r="GT95" s="12"/>
      <c r="GU95" s="12"/>
      <c r="GV95" s="12"/>
      <c r="GW95" s="12"/>
      <c r="GX95" s="12"/>
      <c r="GY95" s="12"/>
      <c r="GZ95" s="12"/>
      <c r="HA95" s="12"/>
      <c r="HB95" s="12"/>
      <c r="HC95" s="12"/>
      <c r="HD95" s="12"/>
      <c r="HE95" s="12"/>
      <c r="HF95" s="12"/>
      <c r="HG95" s="12"/>
      <c r="HH95" s="12"/>
      <c r="HI95" s="12"/>
      <c r="HJ95" s="12"/>
      <c r="HK95" s="12"/>
      <c r="HL95" s="12"/>
      <c r="HM95" s="12"/>
      <c r="HN95" s="12"/>
      <c r="HO95" s="12"/>
      <c r="HP95" s="12"/>
      <c r="HQ95" s="12"/>
      <c r="HR95" s="12"/>
      <c r="HS95" s="12"/>
      <c r="HT95" s="12"/>
      <c r="HU95" s="12"/>
      <c r="HV95" s="12"/>
      <c r="HW95" s="12"/>
      <c r="HX95" s="12"/>
      <c r="HY95" s="12"/>
      <c r="HZ95" s="12"/>
      <c r="IA95" s="12"/>
      <c r="IB95" s="12"/>
      <c r="IC95" s="12"/>
      <c r="ID95" s="12"/>
      <c r="IE95" s="12"/>
      <c r="IF95" s="12"/>
      <c r="IG95" s="12"/>
      <c r="IH95" s="12"/>
      <c r="II95" s="12"/>
      <c r="IJ95" s="12"/>
      <c r="IK95" s="12"/>
      <c r="IL95" s="12"/>
      <c r="IM95" s="12"/>
      <c r="IN95" s="12"/>
      <c r="IO95" s="12"/>
      <c r="IP95" s="12"/>
      <c r="IQ95" s="12"/>
    </row>
    <row r="96" spans="70:251" x14ac:dyDescent="0.2">
      <c r="BV96" s="106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  <c r="EZ96" s="12"/>
      <c r="FA96" s="12"/>
      <c r="FB96" s="12"/>
      <c r="FC96" s="12"/>
      <c r="FD96" s="12"/>
      <c r="FE96" s="12"/>
      <c r="FF96" s="12"/>
      <c r="FG96" s="12"/>
      <c r="FH96" s="12"/>
      <c r="FI96" s="12"/>
      <c r="FJ96" s="12"/>
      <c r="FK96" s="12"/>
      <c r="FL96" s="12"/>
      <c r="FM96" s="12"/>
      <c r="FN96" s="12"/>
      <c r="FO96" s="12"/>
      <c r="FP96" s="12"/>
      <c r="FQ96" s="12"/>
      <c r="FR96" s="12"/>
      <c r="FS96" s="12"/>
      <c r="FT96" s="12"/>
      <c r="FU96" s="12"/>
      <c r="FV96" s="12"/>
      <c r="FW96" s="12"/>
      <c r="FX96" s="12"/>
      <c r="FY96" s="12"/>
      <c r="FZ96" s="12"/>
      <c r="GA96" s="12"/>
      <c r="GB96" s="12"/>
      <c r="GC96" s="12"/>
      <c r="GD96" s="12"/>
      <c r="GE96" s="12"/>
      <c r="GF96" s="12"/>
      <c r="GG96" s="12"/>
      <c r="GH96" s="12"/>
      <c r="GI96" s="12"/>
      <c r="GJ96" s="12"/>
      <c r="GK96" s="12"/>
      <c r="GL96" s="12"/>
      <c r="GM96" s="12"/>
      <c r="GN96" s="12"/>
      <c r="GO96" s="12"/>
      <c r="GP96" s="12"/>
      <c r="GQ96" s="12"/>
      <c r="GR96" s="12"/>
      <c r="GS96" s="12"/>
      <c r="GT96" s="12"/>
      <c r="GU96" s="12"/>
      <c r="GV96" s="12"/>
      <c r="GW96" s="12"/>
      <c r="GX96" s="12"/>
      <c r="GY96" s="12"/>
      <c r="GZ96" s="12"/>
      <c r="HA96" s="12"/>
      <c r="HB96" s="12"/>
      <c r="HC96" s="12"/>
      <c r="HD96" s="12"/>
      <c r="HE96" s="12"/>
      <c r="HF96" s="12"/>
      <c r="HG96" s="12"/>
      <c r="HH96" s="12"/>
      <c r="HI96" s="12"/>
      <c r="HJ96" s="12"/>
      <c r="HK96" s="12"/>
      <c r="HL96" s="12"/>
      <c r="HM96" s="12"/>
      <c r="HN96" s="12"/>
      <c r="HO96" s="12"/>
      <c r="HP96" s="12"/>
      <c r="HQ96" s="12"/>
      <c r="HR96" s="12"/>
      <c r="HS96" s="12"/>
      <c r="HT96" s="12"/>
      <c r="HU96" s="12"/>
      <c r="HV96" s="12"/>
      <c r="HW96" s="12"/>
      <c r="HX96" s="12"/>
      <c r="HY96" s="12"/>
      <c r="HZ96" s="12"/>
      <c r="IA96" s="12"/>
      <c r="IB96" s="12"/>
      <c r="IC96" s="12"/>
      <c r="ID96" s="12"/>
      <c r="IE96" s="12"/>
      <c r="IF96" s="12"/>
      <c r="IG96" s="12"/>
      <c r="IH96" s="12"/>
      <c r="II96" s="12"/>
      <c r="IJ96" s="12"/>
      <c r="IK96" s="12"/>
      <c r="IL96" s="12"/>
      <c r="IM96" s="12"/>
      <c r="IN96" s="12"/>
      <c r="IO96" s="12"/>
      <c r="IP96" s="12"/>
      <c r="IQ96" s="12"/>
    </row>
    <row r="97" spans="74:251" x14ac:dyDescent="0.2">
      <c r="BV97" s="106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  <c r="EM97" s="12"/>
      <c r="EN97" s="12"/>
      <c r="EO97" s="12"/>
      <c r="EP97" s="12"/>
      <c r="EQ97" s="12"/>
      <c r="ER97" s="12"/>
      <c r="ES97" s="12"/>
      <c r="ET97" s="12"/>
      <c r="EU97" s="12"/>
      <c r="EV97" s="12"/>
      <c r="EW97" s="12"/>
      <c r="EX97" s="12"/>
      <c r="EY97" s="12"/>
      <c r="EZ97" s="12"/>
      <c r="FA97" s="12"/>
      <c r="FB97" s="12"/>
      <c r="FC97" s="12"/>
      <c r="FD97" s="12"/>
      <c r="FE97" s="12"/>
      <c r="FF97" s="12"/>
      <c r="FG97" s="12"/>
      <c r="FH97" s="12"/>
      <c r="FI97" s="12"/>
      <c r="FJ97" s="12"/>
      <c r="FK97" s="12"/>
      <c r="FL97" s="12"/>
      <c r="FM97" s="12"/>
      <c r="FN97" s="12"/>
      <c r="FO97" s="12"/>
      <c r="FP97" s="12"/>
      <c r="FQ97" s="12"/>
      <c r="FR97" s="12"/>
      <c r="FS97" s="12"/>
      <c r="FT97" s="12"/>
      <c r="FU97" s="12"/>
      <c r="FV97" s="12"/>
      <c r="FW97" s="12"/>
      <c r="FX97" s="12"/>
      <c r="FY97" s="12"/>
      <c r="FZ97" s="12"/>
      <c r="GA97" s="12"/>
      <c r="GB97" s="12"/>
      <c r="GC97" s="12"/>
      <c r="GD97" s="12"/>
      <c r="GE97" s="12"/>
      <c r="GF97" s="12"/>
      <c r="GG97" s="12"/>
      <c r="GH97" s="12"/>
      <c r="GI97" s="12"/>
      <c r="GJ97" s="12"/>
      <c r="GK97" s="12"/>
      <c r="GL97" s="12"/>
      <c r="GM97" s="12"/>
      <c r="GN97" s="12"/>
      <c r="GO97" s="12"/>
      <c r="GP97" s="12"/>
      <c r="GQ97" s="12"/>
      <c r="GR97" s="12"/>
      <c r="GS97" s="12"/>
      <c r="GT97" s="12"/>
      <c r="GU97" s="12"/>
      <c r="GV97" s="12"/>
      <c r="GW97" s="12"/>
      <c r="GX97" s="12"/>
      <c r="GY97" s="12"/>
      <c r="GZ97" s="12"/>
      <c r="HA97" s="12"/>
      <c r="HB97" s="12"/>
      <c r="HC97" s="12"/>
      <c r="HD97" s="12"/>
      <c r="HE97" s="12"/>
      <c r="HF97" s="12"/>
      <c r="HG97" s="12"/>
      <c r="HH97" s="12"/>
      <c r="HI97" s="12"/>
      <c r="HJ97" s="12"/>
      <c r="HK97" s="12"/>
      <c r="HL97" s="12"/>
      <c r="HM97" s="12"/>
      <c r="HN97" s="12"/>
      <c r="HO97" s="12"/>
      <c r="HP97" s="12"/>
      <c r="HQ97" s="12"/>
      <c r="HR97" s="12"/>
      <c r="HS97" s="12"/>
      <c r="HT97" s="12"/>
      <c r="HU97" s="12"/>
      <c r="HV97" s="12"/>
      <c r="HW97" s="12"/>
      <c r="HX97" s="12"/>
      <c r="HY97" s="12"/>
      <c r="HZ97" s="12"/>
      <c r="IA97" s="12"/>
      <c r="IB97" s="12"/>
      <c r="IC97" s="12"/>
      <c r="ID97" s="12"/>
      <c r="IE97" s="12"/>
      <c r="IF97" s="12"/>
      <c r="IG97" s="12"/>
      <c r="IH97" s="12"/>
      <c r="II97" s="12"/>
      <c r="IJ97" s="12"/>
      <c r="IK97" s="12"/>
      <c r="IL97" s="12"/>
      <c r="IM97" s="12"/>
      <c r="IN97" s="12"/>
      <c r="IO97" s="12"/>
      <c r="IP97" s="12"/>
      <c r="IQ97" s="12"/>
    </row>
    <row r="98" spans="74:251" x14ac:dyDescent="0.2">
      <c r="BV98" s="106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  <c r="EM98" s="12"/>
      <c r="EN98" s="12"/>
      <c r="EO98" s="12"/>
      <c r="EP98" s="12"/>
      <c r="EQ98" s="12"/>
      <c r="ER98" s="12"/>
      <c r="ES98" s="12"/>
      <c r="ET98" s="12"/>
      <c r="EU98" s="12"/>
      <c r="EV98" s="12"/>
      <c r="EW98" s="12"/>
      <c r="EX98" s="12"/>
      <c r="EY98" s="12"/>
      <c r="EZ98" s="12"/>
      <c r="FA98" s="12"/>
      <c r="FB98" s="12"/>
      <c r="FC98" s="12"/>
      <c r="FD98" s="12"/>
      <c r="FE98" s="12"/>
      <c r="FF98" s="12"/>
      <c r="FG98" s="12"/>
      <c r="FH98" s="12"/>
      <c r="FI98" s="12"/>
      <c r="FJ98" s="12"/>
      <c r="FK98" s="12"/>
      <c r="FL98" s="12"/>
      <c r="FM98" s="12"/>
      <c r="FN98" s="12"/>
      <c r="FO98" s="12"/>
      <c r="FP98" s="12"/>
      <c r="FQ98" s="12"/>
      <c r="FR98" s="12"/>
      <c r="FS98" s="12"/>
      <c r="FT98" s="12"/>
      <c r="FU98" s="12"/>
      <c r="FV98" s="12"/>
      <c r="FW98" s="12"/>
      <c r="FX98" s="12"/>
      <c r="FY98" s="12"/>
      <c r="FZ98" s="12"/>
      <c r="GA98" s="12"/>
      <c r="GB98" s="12"/>
      <c r="GC98" s="12"/>
      <c r="GD98" s="12"/>
      <c r="GE98" s="12"/>
      <c r="GF98" s="12"/>
      <c r="GG98" s="12"/>
      <c r="GH98" s="12"/>
      <c r="GI98" s="12"/>
      <c r="GJ98" s="12"/>
      <c r="GK98" s="12"/>
      <c r="GL98" s="12"/>
      <c r="GM98" s="12"/>
      <c r="GN98" s="12"/>
      <c r="GO98" s="12"/>
      <c r="GP98" s="12"/>
      <c r="GQ98" s="12"/>
      <c r="GR98" s="12"/>
      <c r="GS98" s="12"/>
      <c r="GT98" s="12"/>
      <c r="GU98" s="12"/>
      <c r="GV98" s="12"/>
      <c r="GW98" s="12"/>
      <c r="GX98" s="12"/>
      <c r="GY98" s="12"/>
      <c r="GZ98" s="12"/>
      <c r="HA98" s="12"/>
      <c r="HB98" s="12"/>
      <c r="HC98" s="12"/>
      <c r="HD98" s="12"/>
      <c r="HE98" s="12"/>
      <c r="HF98" s="12"/>
      <c r="HG98" s="12"/>
      <c r="HH98" s="12"/>
      <c r="HI98" s="12"/>
      <c r="HJ98" s="12"/>
      <c r="HK98" s="12"/>
      <c r="HL98" s="12"/>
      <c r="HM98" s="12"/>
      <c r="HN98" s="12"/>
      <c r="HO98" s="12"/>
      <c r="HP98" s="12"/>
      <c r="HQ98" s="12"/>
      <c r="HR98" s="12"/>
      <c r="HS98" s="12"/>
      <c r="HT98" s="12"/>
      <c r="HU98" s="12"/>
      <c r="HV98" s="12"/>
      <c r="HW98" s="12"/>
      <c r="HX98" s="12"/>
      <c r="HY98" s="12"/>
      <c r="HZ98" s="12"/>
      <c r="IA98" s="12"/>
      <c r="IB98" s="12"/>
      <c r="IC98" s="12"/>
      <c r="ID98" s="12"/>
      <c r="IE98" s="12"/>
      <c r="IF98" s="12"/>
      <c r="IG98" s="12"/>
      <c r="IH98" s="12"/>
      <c r="II98" s="12"/>
      <c r="IJ98" s="12"/>
      <c r="IK98" s="12"/>
      <c r="IL98" s="12"/>
      <c r="IM98" s="12"/>
      <c r="IN98" s="12"/>
      <c r="IO98" s="12"/>
      <c r="IP98" s="12"/>
      <c r="IQ98" s="12"/>
    </row>
    <row r="99" spans="74:251" x14ac:dyDescent="0.2">
      <c r="BV99" s="106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  <c r="EZ99" s="12"/>
      <c r="FA99" s="12"/>
      <c r="FB99" s="12"/>
      <c r="FC99" s="12"/>
      <c r="FD99" s="12"/>
      <c r="FE99" s="12"/>
      <c r="FF99" s="12"/>
      <c r="FG99" s="12"/>
      <c r="FH99" s="12"/>
      <c r="FI99" s="12"/>
      <c r="FJ99" s="12"/>
      <c r="FK99" s="12"/>
      <c r="FL99" s="12"/>
      <c r="FM99" s="12"/>
      <c r="FN99" s="12"/>
      <c r="FO99" s="12"/>
      <c r="FP99" s="12"/>
      <c r="FQ99" s="12"/>
      <c r="FR99" s="12"/>
      <c r="FS99" s="12"/>
      <c r="FT99" s="12"/>
      <c r="FU99" s="12"/>
      <c r="FV99" s="12"/>
      <c r="FW99" s="12"/>
      <c r="FX99" s="12"/>
      <c r="FY99" s="12"/>
      <c r="FZ99" s="12"/>
      <c r="GA99" s="12"/>
      <c r="GB99" s="12"/>
      <c r="GC99" s="12"/>
      <c r="GD99" s="12"/>
      <c r="GE99" s="12"/>
      <c r="GF99" s="12"/>
      <c r="GG99" s="12"/>
      <c r="GH99" s="12"/>
      <c r="GI99" s="12"/>
      <c r="GJ99" s="12"/>
      <c r="GK99" s="12"/>
      <c r="GL99" s="12"/>
      <c r="GM99" s="12"/>
      <c r="GN99" s="12"/>
      <c r="GO99" s="12"/>
      <c r="GP99" s="12"/>
      <c r="GQ99" s="12"/>
      <c r="GR99" s="12"/>
      <c r="GS99" s="12"/>
      <c r="GT99" s="12"/>
      <c r="GU99" s="12"/>
      <c r="GV99" s="12"/>
      <c r="GW99" s="12"/>
      <c r="GX99" s="12"/>
      <c r="GY99" s="12"/>
      <c r="GZ99" s="12"/>
      <c r="HA99" s="12"/>
      <c r="HB99" s="12"/>
      <c r="HC99" s="12"/>
      <c r="HD99" s="12"/>
      <c r="HE99" s="12"/>
      <c r="HF99" s="12"/>
      <c r="HG99" s="12"/>
      <c r="HH99" s="12"/>
      <c r="HI99" s="12"/>
      <c r="HJ99" s="12"/>
      <c r="HK99" s="12"/>
      <c r="HL99" s="12"/>
      <c r="HM99" s="12"/>
      <c r="HN99" s="12"/>
      <c r="HO99" s="12"/>
      <c r="HP99" s="12"/>
      <c r="HQ99" s="12"/>
      <c r="HR99" s="12"/>
      <c r="HS99" s="12"/>
      <c r="HT99" s="12"/>
      <c r="HU99" s="12"/>
      <c r="HV99" s="12"/>
      <c r="HW99" s="12"/>
      <c r="HX99" s="12"/>
      <c r="HY99" s="12"/>
      <c r="HZ99" s="12"/>
      <c r="IA99" s="12"/>
      <c r="IB99" s="12"/>
      <c r="IC99" s="12"/>
      <c r="ID99" s="12"/>
      <c r="IE99" s="12"/>
      <c r="IF99" s="12"/>
      <c r="IG99" s="12"/>
      <c r="IH99" s="12"/>
      <c r="II99" s="12"/>
      <c r="IJ99" s="12"/>
      <c r="IK99" s="12"/>
      <c r="IL99" s="12"/>
      <c r="IM99" s="12"/>
      <c r="IN99" s="12"/>
      <c r="IO99" s="12"/>
      <c r="IP99" s="12"/>
      <c r="IQ99" s="12"/>
    </row>
    <row r="100" spans="74:251" x14ac:dyDescent="0.2">
      <c r="BV100" s="106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  <c r="EM100" s="12"/>
      <c r="EN100" s="12"/>
      <c r="EO100" s="12"/>
      <c r="EP100" s="12"/>
      <c r="EQ100" s="12"/>
      <c r="ER100" s="12"/>
      <c r="ES100" s="12"/>
      <c r="ET100" s="12"/>
      <c r="EU100" s="12"/>
      <c r="EV100" s="12"/>
      <c r="EW100" s="12"/>
      <c r="EX100" s="12"/>
      <c r="EY100" s="12"/>
      <c r="EZ100" s="12"/>
      <c r="FA100" s="12"/>
      <c r="FB100" s="12"/>
      <c r="FC100" s="12"/>
      <c r="FD100" s="12"/>
      <c r="FE100" s="12"/>
      <c r="FF100" s="12"/>
      <c r="FG100" s="12"/>
      <c r="FH100" s="12"/>
      <c r="FI100" s="12"/>
      <c r="FJ100" s="12"/>
      <c r="FK100" s="12"/>
      <c r="FL100" s="12"/>
      <c r="FM100" s="12"/>
      <c r="FN100" s="12"/>
      <c r="FO100" s="12"/>
      <c r="FP100" s="12"/>
      <c r="FQ100" s="12"/>
      <c r="FR100" s="12"/>
      <c r="FS100" s="12"/>
      <c r="FT100" s="12"/>
      <c r="FU100" s="12"/>
      <c r="FV100" s="12"/>
      <c r="FW100" s="12"/>
      <c r="FX100" s="12"/>
      <c r="FY100" s="12"/>
      <c r="FZ100" s="12"/>
      <c r="GA100" s="12"/>
      <c r="GB100" s="12"/>
      <c r="GC100" s="12"/>
      <c r="GD100" s="12"/>
      <c r="GE100" s="12"/>
      <c r="GF100" s="12"/>
      <c r="GG100" s="12"/>
      <c r="GH100" s="12"/>
      <c r="GI100" s="12"/>
      <c r="GJ100" s="12"/>
      <c r="GK100" s="12"/>
      <c r="GL100" s="12"/>
      <c r="GM100" s="12"/>
      <c r="GN100" s="12"/>
      <c r="GO100" s="12"/>
      <c r="GP100" s="12"/>
      <c r="GQ100" s="12"/>
      <c r="GR100" s="12"/>
      <c r="GS100" s="12"/>
      <c r="GT100" s="12"/>
      <c r="GU100" s="12"/>
      <c r="GV100" s="12"/>
      <c r="GW100" s="12"/>
      <c r="GX100" s="12"/>
      <c r="GY100" s="12"/>
      <c r="GZ100" s="12"/>
      <c r="HA100" s="12"/>
      <c r="HB100" s="12"/>
      <c r="HC100" s="12"/>
      <c r="HD100" s="12"/>
      <c r="HE100" s="12"/>
      <c r="HF100" s="12"/>
      <c r="HG100" s="12"/>
      <c r="HH100" s="12"/>
      <c r="HI100" s="12"/>
      <c r="HJ100" s="12"/>
      <c r="HK100" s="12"/>
      <c r="HL100" s="12"/>
      <c r="HM100" s="12"/>
      <c r="HN100" s="12"/>
      <c r="HO100" s="12"/>
      <c r="HP100" s="12"/>
      <c r="HQ100" s="12"/>
      <c r="HR100" s="12"/>
      <c r="HS100" s="12"/>
      <c r="HT100" s="12"/>
      <c r="HU100" s="12"/>
      <c r="HV100" s="12"/>
      <c r="HW100" s="12"/>
      <c r="HX100" s="12"/>
      <c r="HY100" s="12"/>
      <c r="HZ100" s="12"/>
      <c r="IA100" s="12"/>
      <c r="IB100" s="12"/>
      <c r="IC100" s="12"/>
      <c r="ID100" s="12"/>
      <c r="IE100" s="12"/>
      <c r="IF100" s="12"/>
      <c r="IG100" s="12"/>
      <c r="IH100" s="12"/>
      <c r="II100" s="12"/>
      <c r="IJ100" s="12"/>
      <c r="IK100" s="12"/>
      <c r="IL100" s="12"/>
      <c r="IM100" s="12"/>
      <c r="IN100" s="12"/>
      <c r="IO100" s="12"/>
      <c r="IP100" s="12"/>
      <c r="IQ100" s="12"/>
    </row>
    <row r="101" spans="74:251" x14ac:dyDescent="0.2">
      <c r="BV101" s="106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  <c r="EM101" s="12"/>
      <c r="EN101" s="12"/>
      <c r="EO101" s="12"/>
      <c r="EP101" s="12"/>
      <c r="EQ101" s="12"/>
      <c r="ER101" s="12"/>
      <c r="ES101" s="12"/>
      <c r="ET101" s="12"/>
      <c r="EU101" s="12"/>
      <c r="EV101" s="12"/>
      <c r="EW101" s="12"/>
      <c r="EX101" s="12"/>
      <c r="EY101" s="12"/>
      <c r="EZ101" s="12"/>
      <c r="FA101" s="12"/>
      <c r="FB101" s="12"/>
      <c r="FC101" s="12"/>
      <c r="FD101" s="12"/>
      <c r="FE101" s="12"/>
      <c r="FF101" s="12"/>
      <c r="FG101" s="12"/>
      <c r="FH101" s="12"/>
      <c r="FI101" s="12"/>
      <c r="FJ101" s="12"/>
      <c r="FK101" s="12"/>
      <c r="FL101" s="12"/>
      <c r="FM101" s="12"/>
      <c r="FN101" s="12"/>
      <c r="FO101" s="12"/>
      <c r="FP101" s="12"/>
      <c r="FQ101" s="12"/>
      <c r="FR101" s="12"/>
      <c r="FS101" s="12"/>
      <c r="FT101" s="12"/>
      <c r="FU101" s="12"/>
      <c r="FV101" s="12"/>
      <c r="FW101" s="12"/>
      <c r="FX101" s="12"/>
      <c r="FY101" s="12"/>
      <c r="FZ101" s="12"/>
      <c r="GA101" s="12"/>
      <c r="GB101" s="12"/>
      <c r="GC101" s="12"/>
      <c r="GD101" s="12"/>
      <c r="GE101" s="12"/>
      <c r="GF101" s="12"/>
      <c r="GG101" s="12"/>
      <c r="GH101" s="12"/>
      <c r="GI101" s="12"/>
      <c r="GJ101" s="12"/>
      <c r="GK101" s="12"/>
      <c r="GL101" s="12"/>
      <c r="GM101" s="12"/>
      <c r="GN101" s="12"/>
      <c r="GO101" s="12"/>
      <c r="GP101" s="12"/>
      <c r="GQ101" s="12"/>
      <c r="GR101" s="12"/>
      <c r="GS101" s="12"/>
      <c r="GT101" s="12"/>
      <c r="GU101" s="12"/>
      <c r="GV101" s="12"/>
      <c r="GW101" s="12"/>
      <c r="GX101" s="12"/>
      <c r="GY101" s="12"/>
      <c r="GZ101" s="12"/>
      <c r="HA101" s="12"/>
      <c r="HB101" s="12"/>
      <c r="HC101" s="12"/>
      <c r="HD101" s="12"/>
      <c r="HE101" s="12"/>
      <c r="HF101" s="12"/>
      <c r="HG101" s="12"/>
      <c r="HH101" s="12"/>
      <c r="HI101" s="12"/>
      <c r="HJ101" s="12"/>
      <c r="HK101" s="12"/>
      <c r="HL101" s="12"/>
      <c r="HM101" s="12"/>
      <c r="HN101" s="12"/>
      <c r="HO101" s="12"/>
      <c r="HP101" s="12"/>
      <c r="HQ101" s="12"/>
      <c r="HR101" s="12"/>
      <c r="HS101" s="12"/>
      <c r="HT101" s="12"/>
      <c r="HU101" s="12"/>
      <c r="HV101" s="12"/>
      <c r="HW101" s="12"/>
      <c r="HX101" s="12"/>
      <c r="HY101" s="12"/>
      <c r="HZ101" s="12"/>
      <c r="IA101" s="12"/>
      <c r="IB101" s="12"/>
      <c r="IC101" s="12"/>
      <c r="ID101" s="12"/>
      <c r="IE101" s="12"/>
      <c r="IF101" s="12"/>
      <c r="IG101" s="12"/>
      <c r="IH101" s="12"/>
      <c r="II101" s="12"/>
      <c r="IJ101" s="12"/>
      <c r="IK101" s="12"/>
      <c r="IL101" s="12"/>
      <c r="IM101" s="12"/>
      <c r="IN101" s="12"/>
      <c r="IO101" s="12"/>
      <c r="IP101" s="12"/>
      <c r="IQ101" s="12"/>
    </row>
    <row r="102" spans="74:251" x14ac:dyDescent="0.2">
      <c r="BV102" s="106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  <c r="EM102" s="12"/>
      <c r="EN102" s="12"/>
      <c r="EO102" s="12"/>
      <c r="EP102" s="12"/>
      <c r="EQ102" s="12"/>
      <c r="ER102" s="12"/>
      <c r="ES102" s="12"/>
      <c r="ET102" s="12"/>
      <c r="EU102" s="12"/>
      <c r="EV102" s="12"/>
      <c r="EW102" s="12"/>
      <c r="EX102" s="12"/>
      <c r="EY102" s="12"/>
      <c r="EZ102" s="12"/>
      <c r="FA102" s="12"/>
      <c r="FB102" s="12"/>
      <c r="FC102" s="12"/>
      <c r="FD102" s="12"/>
      <c r="FE102" s="12"/>
      <c r="FF102" s="12"/>
      <c r="FG102" s="12"/>
      <c r="FH102" s="12"/>
      <c r="FI102" s="12"/>
      <c r="FJ102" s="12"/>
      <c r="FK102" s="12"/>
      <c r="FL102" s="12"/>
      <c r="FM102" s="12"/>
      <c r="FN102" s="12"/>
      <c r="FO102" s="12"/>
      <c r="FP102" s="12"/>
      <c r="FQ102" s="12"/>
      <c r="FR102" s="12"/>
      <c r="FS102" s="12"/>
      <c r="FT102" s="12"/>
      <c r="FU102" s="12"/>
      <c r="FV102" s="12"/>
      <c r="FW102" s="12"/>
      <c r="FX102" s="12"/>
      <c r="FY102" s="12"/>
      <c r="FZ102" s="12"/>
      <c r="GA102" s="12"/>
      <c r="GB102" s="12"/>
      <c r="GC102" s="12"/>
      <c r="GD102" s="12"/>
      <c r="GE102" s="12"/>
      <c r="GF102" s="12"/>
      <c r="GG102" s="12"/>
      <c r="GH102" s="12"/>
      <c r="GI102" s="12"/>
      <c r="GJ102" s="12"/>
      <c r="GK102" s="12"/>
      <c r="GL102" s="12"/>
      <c r="GM102" s="12"/>
      <c r="GN102" s="12"/>
      <c r="GO102" s="12"/>
      <c r="GP102" s="12"/>
      <c r="GQ102" s="12"/>
      <c r="GR102" s="12"/>
      <c r="GS102" s="12"/>
      <c r="GT102" s="12"/>
      <c r="GU102" s="12"/>
      <c r="GV102" s="12"/>
      <c r="GW102" s="12"/>
      <c r="GX102" s="12"/>
      <c r="GY102" s="12"/>
      <c r="GZ102" s="12"/>
      <c r="HA102" s="12"/>
      <c r="HB102" s="12"/>
      <c r="HC102" s="12"/>
      <c r="HD102" s="12"/>
      <c r="HE102" s="12"/>
      <c r="HF102" s="12"/>
      <c r="HG102" s="12"/>
      <c r="HH102" s="12"/>
      <c r="HI102" s="12"/>
      <c r="HJ102" s="12"/>
      <c r="HK102" s="12"/>
      <c r="HL102" s="12"/>
      <c r="HM102" s="12"/>
      <c r="HN102" s="12"/>
      <c r="HO102" s="12"/>
      <c r="HP102" s="12"/>
      <c r="HQ102" s="12"/>
      <c r="HR102" s="12"/>
      <c r="HS102" s="12"/>
      <c r="HT102" s="12"/>
      <c r="HU102" s="12"/>
      <c r="HV102" s="12"/>
      <c r="HW102" s="12"/>
      <c r="HX102" s="12"/>
      <c r="HY102" s="12"/>
      <c r="HZ102" s="12"/>
      <c r="IA102" s="12"/>
      <c r="IB102" s="12"/>
      <c r="IC102" s="12"/>
      <c r="ID102" s="12"/>
      <c r="IE102" s="12"/>
      <c r="IF102" s="12"/>
      <c r="IG102" s="12"/>
      <c r="IH102" s="12"/>
      <c r="II102" s="12"/>
      <c r="IJ102" s="12"/>
      <c r="IK102" s="12"/>
      <c r="IL102" s="12"/>
      <c r="IM102" s="12"/>
      <c r="IN102" s="12"/>
      <c r="IO102" s="12"/>
      <c r="IP102" s="12"/>
      <c r="IQ102" s="12"/>
    </row>
    <row r="103" spans="74:251" x14ac:dyDescent="0.2">
      <c r="BV103" s="106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  <c r="EQ103" s="12"/>
      <c r="ER103" s="12"/>
      <c r="ES103" s="12"/>
      <c r="ET103" s="12"/>
      <c r="EU103" s="12"/>
      <c r="EV103" s="12"/>
      <c r="EW103" s="12"/>
      <c r="EX103" s="12"/>
      <c r="EY103" s="12"/>
      <c r="EZ103" s="12"/>
      <c r="FA103" s="12"/>
      <c r="FB103" s="12"/>
      <c r="FC103" s="12"/>
      <c r="FD103" s="12"/>
      <c r="FE103" s="12"/>
      <c r="FF103" s="12"/>
      <c r="FG103" s="12"/>
      <c r="FH103" s="12"/>
      <c r="FI103" s="12"/>
      <c r="FJ103" s="12"/>
      <c r="FK103" s="12"/>
      <c r="FL103" s="12"/>
      <c r="FM103" s="12"/>
      <c r="FN103" s="12"/>
      <c r="FO103" s="12"/>
      <c r="FP103" s="12"/>
      <c r="FQ103" s="12"/>
      <c r="FR103" s="12"/>
      <c r="FS103" s="12"/>
      <c r="FT103" s="12"/>
      <c r="FU103" s="12"/>
      <c r="FV103" s="12"/>
      <c r="FW103" s="12"/>
      <c r="FX103" s="12"/>
      <c r="FY103" s="12"/>
      <c r="FZ103" s="12"/>
      <c r="GA103" s="12"/>
      <c r="GB103" s="12"/>
      <c r="GC103" s="12"/>
      <c r="GD103" s="12"/>
      <c r="GE103" s="12"/>
      <c r="GF103" s="12"/>
      <c r="GG103" s="12"/>
      <c r="GH103" s="12"/>
      <c r="GI103" s="12"/>
      <c r="GJ103" s="12"/>
      <c r="GK103" s="12"/>
      <c r="GL103" s="12"/>
      <c r="GM103" s="12"/>
      <c r="GN103" s="12"/>
      <c r="GO103" s="12"/>
      <c r="GP103" s="12"/>
      <c r="GQ103" s="12"/>
      <c r="GR103" s="12"/>
      <c r="GS103" s="12"/>
      <c r="GT103" s="12"/>
      <c r="GU103" s="12"/>
      <c r="GV103" s="12"/>
      <c r="GW103" s="12"/>
      <c r="GX103" s="12"/>
      <c r="GY103" s="12"/>
      <c r="GZ103" s="12"/>
      <c r="HA103" s="12"/>
      <c r="HB103" s="12"/>
      <c r="HC103" s="12"/>
      <c r="HD103" s="12"/>
      <c r="HE103" s="12"/>
      <c r="HF103" s="12"/>
      <c r="HG103" s="12"/>
      <c r="HH103" s="12"/>
      <c r="HI103" s="12"/>
      <c r="HJ103" s="12"/>
      <c r="HK103" s="12"/>
      <c r="HL103" s="12"/>
      <c r="HM103" s="12"/>
      <c r="HN103" s="12"/>
      <c r="HO103" s="12"/>
      <c r="HP103" s="12"/>
      <c r="HQ103" s="12"/>
      <c r="HR103" s="12"/>
      <c r="HS103" s="12"/>
      <c r="HT103" s="12"/>
      <c r="HU103" s="12"/>
      <c r="HV103" s="12"/>
      <c r="HW103" s="12"/>
      <c r="HX103" s="12"/>
      <c r="HY103" s="12"/>
      <c r="HZ103" s="12"/>
      <c r="IA103" s="12"/>
      <c r="IB103" s="12"/>
      <c r="IC103" s="12"/>
      <c r="ID103" s="12"/>
      <c r="IE103" s="12"/>
      <c r="IF103" s="12"/>
      <c r="IG103" s="12"/>
      <c r="IH103" s="12"/>
      <c r="II103" s="12"/>
      <c r="IJ103" s="12"/>
      <c r="IK103" s="12"/>
      <c r="IL103" s="12"/>
      <c r="IM103" s="12"/>
      <c r="IN103" s="12"/>
      <c r="IO103" s="12"/>
      <c r="IP103" s="12"/>
      <c r="IQ103" s="12"/>
    </row>
    <row r="104" spans="74:251" x14ac:dyDescent="0.2">
      <c r="BV104" s="106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  <c r="EQ104" s="12"/>
      <c r="ER104" s="12"/>
      <c r="ES104" s="12"/>
      <c r="ET104" s="12"/>
      <c r="EU104" s="12"/>
      <c r="EV104" s="12"/>
      <c r="EW104" s="12"/>
      <c r="EX104" s="12"/>
      <c r="EY104" s="12"/>
      <c r="EZ104" s="12"/>
      <c r="FA104" s="12"/>
      <c r="FB104" s="12"/>
      <c r="FC104" s="12"/>
      <c r="FD104" s="12"/>
      <c r="FE104" s="12"/>
      <c r="FF104" s="12"/>
      <c r="FG104" s="12"/>
      <c r="FH104" s="12"/>
      <c r="FI104" s="12"/>
      <c r="FJ104" s="12"/>
      <c r="FK104" s="12"/>
      <c r="FL104" s="12"/>
      <c r="FM104" s="12"/>
      <c r="FN104" s="12"/>
      <c r="FO104" s="12"/>
      <c r="FP104" s="12"/>
      <c r="FQ104" s="12"/>
      <c r="FR104" s="12"/>
      <c r="FS104" s="12"/>
      <c r="FT104" s="12"/>
      <c r="FU104" s="12"/>
      <c r="FV104" s="12"/>
      <c r="FW104" s="12"/>
      <c r="FX104" s="12"/>
      <c r="FY104" s="12"/>
      <c r="FZ104" s="12"/>
      <c r="GA104" s="12"/>
      <c r="GB104" s="12"/>
      <c r="GC104" s="12"/>
      <c r="GD104" s="12"/>
      <c r="GE104" s="12"/>
      <c r="GF104" s="12"/>
      <c r="GG104" s="12"/>
      <c r="GH104" s="12"/>
      <c r="GI104" s="12"/>
      <c r="GJ104" s="12"/>
      <c r="GK104" s="12"/>
      <c r="GL104" s="12"/>
      <c r="GM104" s="12"/>
      <c r="GN104" s="12"/>
      <c r="GO104" s="12"/>
      <c r="GP104" s="12"/>
      <c r="GQ104" s="12"/>
      <c r="GR104" s="12"/>
      <c r="GS104" s="12"/>
      <c r="GT104" s="12"/>
      <c r="GU104" s="12"/>
      <c r="GV104" s="12"/>
      <c r="GW104" s="12"/>
      <c r="GX104" s="12"/>
      <c r="GY104" s="12"/>
      <c r="GZ104" s="12"/>
      <c r="HA104" s="12"/>
      <c r="HB104" s="12"/>
      <c r="HC104" s="12"/>
      <c r="HD104" s="12"/>
      <c r="HE104" s="12"/>
      <c r="HF104" s="12"/>
      <c r="HG104" s="12"/>
      <c r="HH104" s="12"/>
      <c r="HI104" s="12"/>
      <c r="HJ104" s="12"/>
      <c r="HK104" s="12"/>
      <c r="HL104" s="12"/>
      <c r="HM104" s="12"/>
      <c r="HN104" s="12"/>
      <c r="HO104" s="12"/>
      <c r="HP104" s="12"/>
      <c r="HQ104" s="12"/>
      <c r="HR104" s="12"/>
      <c r="HS104" s="12"/>
      <c r="HT104" s="12"/>
      <c r="HU104" s="12"/>
      <c r="HV104" s="12"/>
      <c r="HW104" s="12"/>
      <c r="HX104" s="12"/>
      <c r="HY104" s="12"/>
      <c r="HZ104" s="12"/>
      <c r="IA104" s="12"/>
      <c r="IB104" s="12"/>
      <c r="IC104" s="12"/>
      <c r="ID104" s="12"/>
      <c r="IE104" s="12"/>
      <c r="IF104" s="12"/>
      <c r="IG104" s="12"/>
      <c r="IH104" s="12"/>
      <c r="II104" s="12"/>
      <c r="IJ104" s="12"/>
      <c r="IK104" s="12"/>
      <c r="IL104" s="12"/>
      <c r="IM104" s="12"/>
      <c r="IN104" s="12"/>
      <c r="IO104" s="12"/>
      <c r="IP104" s="12"/>
      <c r="IQ104" s="12"/>
    </row>
    <row r="105" spans="74:251" x14ac:dyDescent="0.2">
      <c r="BV105" s="106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  <c r="EM105" s="12"/>
      <c r="EN105" s="12"/>
      <c r="EO105" s="12"/>
      <c r="EP105" s="12"/>
      <c r="EQ105" s="12"/>
      <c r="ER105" s="12"/>
      <c r="ES105" s="12"/>
      <c r="ET105" s="12"/>
      <c r="EU105" s="12"/>
      <c r="EV105" s="12"/>
      <c r="EW105" s="12"/>
      <c r="EX105" s="12"/>
      <c r="EY105" s="12"/>
      <c r="EZ105" s="12"/>
      <c r="FA105" s="12"/>
      <c r="FB105" s="12"/>
      <c r="FC105" s="12"/>
      <c r="FD105" s="12"/>
      <c r="FE105" s="12"/>
      <c r="FF105" s="12"/>
      <c r="FG105" s="12"/>
      <c r="FH105" s="12"/>
      <c r="FI105" s="12"/>
      <c r="FJ105" s="12"/>
      <c r="FK105" s="12"/>
      <c r="FL105" s="12"/>
      <c r="FM105" s="12"/>
      <c r="FN105" s="12"/>
      <c r="FO105" s="12"/>
      <c r="FP105" s="12"/>
      <c r="FQ105" s="12"/>
      <c r="FR105" s="12"/>
      <c r="FS105" s="12"/>
      <c r="FT105" s="12"/>
      <c r="FU105" s="12"/>
      <c r="FV105" s="12"/>
      <c r="FW105" s="12"/>
      <c r="FX105" s="12"/>
      <c r="FY105" s="12"/>
      <c r="FZ105" s="12"/>
      <c r="GA105" s="12"/>
      <c r="GB105" s="12"/>
      <c r="GC105" s="12"/>
      <c r="GD105" s="12"/>
      <c r="GE105" s="12"/>
      <c r="GF105" s="12"/>
      <c r="GG105" s="12"/>
      <c r="GH105" s="12"/>
      <c r="GI105" s="12"/>
      <c r="GJ105" s="12"/>
      <c r="GK105" s="12"/>
      <c r="GL105" s="12"/>
      <c r="GM105" s="12"/>
      <c r="GN105" s="12"/>
      <c r="GO105" s="12"/>
      <c r="GP105" s="12"/>
      <c r="GQ105" s="12"/>
      <c r="GR105" s="12"/>
      <c r="GS105" s="12"/>
      <c r="GT105" s="12"/>
      <c r="GU105" s="12"/>
      <c r="GV105" s="12"/>
      <c r="GW105" s="12"/>
      <c r="GX105" s="12"/>
      <c r="GY105" s="12"/>
      <c r="GZ105" s="12"/>
      <c r="HA105" s="12"/>
      <c r="HB105" s="12"/>
      <c r="HC105" s="12"/>
      <c r="HD105" s="12"/>
      <c r="HE105" s="12"/>
      <c r="HF105" s="12"/>
      <c r="HG105" s="12"/>
      <c r="HH105" s="12"/>
      <c r="HI105" s="12"/>
      <c r="HJ105" s="12"/>
      <c r="HK105" s="12"/>
      <c r="HL105" s="12"/>
      <c r="HM105" s="12"/>
      <c r="HN105" s="12"/>
      <c r="HO105" s="12"/>
      <c r="HP105" s="12"/>
      <c r="HQ105" s="12"/>
      <c r="HR105" s="12"/>
      <c r="HS105" s="12"/>
      <c r="HT105" s="12"/>
      <c r="HU105" s="12"/>
      <c r="HV105" s="12"/>
      <c r="HW105" s="12"/>
      <c r="HX105" s="12"/>
      <c r="HY105" s="12"/>
      <c r="HZ105" s="12"/>
      <c r="IA105" s="12"/>
      <c r="IB105" s="12"/>
      <c r="IC105" s="12"/>
      <c r="ID105" s="12"/>
      <c r="IE105" s="12"/>
      <c r="IF105" s="12"/>
      <c r="IG105" s="12"/>
      <c r="IH105" s="12"/>
      <c r="II105" s="12"/>
      <c r="IJ105" s="12"/>
      <c r="IK105" s="12"/>
      <c r="IL105" s="12"/>
      <c r="IM105" s="12"/>
      <c r="IN105" s="12"/>
      <c r="IO105" s="12"/>
      <c r="IP105" s="12"/>
      <c r="IQ105" s="12"/>
    </row>
    <row r="106" spans="74:251" x14ac:dyDescent="0.2">
      <c r="BV106" s="106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  <c r="EM106" s="12"/>
      <c r="EN106" s="12"/>
      <c r="EO106" s="12"/>
      <c r="EP106" s="12"/>
      <c r="EQ106" s="12"/>
      <c r="ER106" s="12"/>
      <c r="ES106" s="12"/>
      <c r="ET106" s="12"/>
      <c r="EU106" s="12"/>
      <c r="EV106" s="12"/>
      <c r="EW106" s="12"/>
      <c r="EX106" s="12"/>
      <c r="EY106" s="12"/>
      <c r="EZ106" s="12"/>
      <c r="FA106" s="12"/>
      <c r="FB106" s="12"/>
      <c r="FC106" s="12"/>
      <c r="FD106" s="12"/>
      <c r="FE106" s="12"/>
      <c r="FF106" s="12"/>
      <c r="FG106" s="12"/>
      <c r="FH106" s="12"/>
      <c r="FI106" s="12"/>
      <c r="FJ106" s="12"/>
      <c r="FK106" s="12"/>
      <c r="FL106" s="12"/>
      <c r="FM106" s="12"/>
      <c r="FN106" s="12"/>
      <c r="FO106" s="12"/>
      <c r="FP106" s="12"/>
      <c r="FQ106" s="12"/>
      <c r="FR106" s="12"/>
      <c r="FS106" s="12"/>
      <c r="FT106" s="12"/>
      <c r="FU106" s="12"/>
      <c r="FV106" s="12"/>
      <c r="FW106" s="12"/>
      <c r="FX106" s="12"/>
      <c r="FY106" s="12"/>
      <c r="FZ106" s="12"/>
      <c r="GA106" s="12"/>
      <c r="GB106" s="12"/>
      <c r="GC106" s="12"/>
      <c r="GD106" s="12"/>
      <c r="GE106" s="12"/>
      <c r="GF106" s="12"/>
      <c r="GG106" s="12"/>
      <c r="GH106" s="12"/>
      <c r="GI106" s="12"/>
      <c r="GJ106" s="12"/>
      <c r="GK106" s="12"/>
      <c r="GL106" s="12"/>
      <c r="GM106" s="12"/>
      <c r="GN106" s="12"/>
      <c r="GO106" s="12"/>
      <c r="GP106" s="12"/>
      <c r="GQ106" s="12"/>
      <c r="GR106" s="12"/>
      <c r="GS106" s="12"/>
      <c r="GT106" s="12"/>
      <c r="GU106" s="12"/>
      <c r="GV106" s="12"/>
      <c r="GW106" s="12"/>
      <c r="GX106" s="12"/>
      <c r="GY106" s="12"/>
      <c r="GZ106" s="12"/>
      <c r="HA106" s="12"/>
      <c r="HB106" s="12"/>
      <c r="HC106" s="12"/>
      <c r="HD106" s="12"/>
      <c r="HE106" s="12"/>
      <c r="HF106" s="12"/>
      <c r="HG106" s="12"/>
      <c r="HH106" s="12"/>
      <c r="HI106" s="12"/>
      <c r="HJ106" s="12"/>
      <c r="HK106" s="12"/>
      <c r="HL106" s="12"/>
      <c r="HM106" s="12"/>
      <c r="HN106" s="12"/>
      <c r="HO106" s="12"/>
      <c r="HP106" s="12"/>
      <c r="HQ106" s="12"/>
      <c r="HR106" s="12"/>
      <c r="HS106" s="12"/>
      <c r="HT106" s="12"/>
      <c r="HU106" s="12"/>
      <c r="HV106" s="12"/>
      <c r="HW106" s="12"/>
      <c r="HX106" s="12"/>
      <c r="HY106" s="12"/>
      <c r="HZ106" s="12"/>
      <c r="IA106" s="12"/>
      <c r="IB106" s="12"/>
      <c r="IC106" s="12"/>
      <c r="ID106" s="12"/>
      <c r="IE106" s="12"/>
      <c r="IF106" s="12"/>
      <c r="IG106" s="12"/>
      <c r="IH106" s="12"/>
      <c r="II106" s="12"/>
      <c r="IJ106" s="12"/>
      <c r="IK106" s="12"/>
      <c r="IL106" s="12"/>
      <c r="IM106" s="12"/>
      <c r="IN106" s="12"/>
      <c r="IO106" s="12"/>
      <c r="IP106" s="12"/>
      <c r="IQ106" s="12"/>
    </row>
    <row r="107" spans="74:251" x14ac:dyDescent="0.2">
      <c r="BV107" s="106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  <c r="EM107" s="12"/>
      <c r="EN107" s="12"/>
      <c r="EO107" s="12"/>
      <c r="EP107" s="12"/>
      <c r="EQ107" s="12"/>
      <c r="ER107" s="12"/>
      <c r="ES107" s="12"/>
      <c r="ET107" s="12"/>
      <c r="EU107" s="12"/>
      <c r="EV107" s="12"/>
      <c r="EW107" s="12"/>
      <c r="EX107" s="12"/>
      <c r="EY107" s="12"/>
      <c r="EZ107" s="12"/>
      <c r="FA107" s="12"/>
      <c r="FB107" s="12"/>
      <c r="FC107" s="12"/>
      <c r="FD107" s="12"/>
      <c r="FE107" s="12"/>
      <c r="FF107" s="12"/>
      <c r="FG107" s="12"/>
      <c r="FH107" s="12"/>
      <c r="FI107" s="12"/>
      <c r="FJ107" s="12"/>
      <c r="FK107" s="12"/>
      <c r="FL107" s="12"/>
      <c r="FM107" s="12"/>
      <c r="FN107" s="12"/>
      <c r="FO107" s="12"/>
      <c r="FP107" s="12"/>
      <c r="FQ107" s="12"/>
      <c r="FR107" s="12"/>
      <c r="FS107" s="12"/>
      <c r="FT107" s="12"/>
      <c r="FU107" s="12"/>
      <c r="FV107" s="12"/>
      <c r="FW107" s="12"/>
      <c r="FX107" s="12"/>
      <c r="FY107" s="12"/>
      <c r="FZ107" s="12"/>
      <c r="GA107" s="12"/>
      <c r="GB107" s="12"/>
      <c r="GC107" s="12"/>
      <c r="GD107" s="12"/>
      <c r="GE107" s="12"/>
      <c r="GF107" s="12"/>
      <c r="GG107" s="12"/>
      <c r="GH107" s="12"/>
      <c r="GI107" s="12"/>
      <c r="GJ107" s="12"/>
      <c r="GK107" s="12"/>
      <c r="GL107" s="12"/>
      <c r="GM107" s="12"/>
      <c r="GN107" s="12"/>
      <c r="GO107" s="12"/>
      <c r="GP107" s="12"/>
      <c r="GQ107" s="12"/>
      <c r="GR107" s="12"/>
      <c r="GS107" s="12"/>
      <c r="GT107" s="12"/>
      <c r="GU107" s="12"/>
      <c r="GV107" s="12"/>
      <c r="GW107" s="12"/>
      <c r="GX107" s="12"/>
      <c r="GY107" s="12"/>
      <c r="GZ107" s="12"/>
      <c r="HA107" s="12"/>
      <c r="HB107" s="12"/>
      <c r="HC107" s="12"/>
      <c r="HD107" s="12"/>
      <c r="HE107" s="12"/>
      <c r="HF107" s="12"/>
      <c r="HG107" s="12"/>
      <c r="HH107" s="12"/>
      <c r="HI107" s="12"/>
      <c r="HJ107" s="12"/>
      <c r="HK107" s="12"/>
      <c r="HL107" s="12"/>
      <c r="HM107" s="12"/>
      <c r="HN107" s="12"/>
      <c r="HO107" s="12"/>
      <c r="HP107" s="12"/>
      <c r="HQ107" s="12"/>
      <c r="HR107" s="12"/>
      <c r="HS107" s="12"/>
      <c r="HT107" s="12"/>
      <c r="HU107" s="12"/>
      <c r="HV107" s="12"/>
      <c r="HW107" s="12"/>
      <c r="HX107" s="12"/>
      <c r="HY107" s="12"/>
      <c r="HZ107" s="12"/>
      <c r="IA107" s="12"/>
      <c r="IB107" s="12"/>
      <c r="IC107" s="12"/>
      <c r="ID107" s="12"/>
      <c r="IE107" s="12"/>
      <c r="IF107" s="12"/>
      <c r="IG107" s="12"/>
      <c r="IH107" s="12"/>
      <c r="II107" s="12"/>
      <c r="IJ107" s="12"/>
      <c r="IK107" s="12"/>
      <c r="IL107" s="12"/>
      <c r="IM107" s="12"/>
      <c r="IN107" s="12"/>
      <c r="IO107" s="12"/>
      <c r="IP107" s="12"/>
      <c r="IQ107" s="12"/>
    </row>
    <row r="108" spans="74:251" x14ac:dyDescent="0.2">
      <c r="BV108" s="106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  <c r="EM108" s="12"/>
      <c r="EN108" s="12"/>
      <c r="EO108" s="12"/>
      <c r="EP108" s="12"/>
      <c r="EQ108" s="12"/>
      <c r="ER108" s="12"/>
      <c r="ES108" s="12"/>
      <c r="ET108" s="12"/>
      <c r="EU108" s="12"/>
      <c r="EV108" s="12"/>
      <c r="EW108" s="12"/>
      <c r="EX108" s="12"/>
      <c r="EY108" s="12"/>
      <c r="EZ108" s="12"/>
      <c r="FA108" s="12"/>
      <c r="FB108" s="12"/>
      <c r="FC108" s="12"/>
      <c r="FD108" s="12"/>
      <c r="FE108" s="12"/>
      <c r="FF108" s="12"/>
      <c r="FG108" s="12"/>
      <c r="FH108" s="12"/>
      <c r="FI108" s="12"/>
      <c r="FJ108" s="12"/>
      <c r="FK108" s="12"/>
      <c r="FL108" s="12"/>
      <c r="FM108" s="12"/>
      <c r="FN108" s="12"/>
      <c r="FO108" s="12"/>
      <c r="FP108" s="12"/>
      <c r="FQ108" s="12"/>
      <c r="FR108" s="12"/>
      <c r="FS108" s="12"/>
      <c r="FT108" s="12"/>
      <c r="FU108" s="12"/>
      <c r="FV108" s="12"/>
      <c r="FW108" s="12"/>
      <c r="FX108" s="12"/>
      <c r="FY108" s="12"/>
      <c r="FZ108" s="12"/>
      <c r="GA108" s="12"/>
      <c r="GB108" s="12"/>
      <c r="GC108" s="12"/>
      <c r="GD108" s="12"/>
      <c r="GE108" s="12"/>
      <c r="GF108" s="12"/>
      <c r="GG108" s="12"/>
      <c r="GH108" s="12"/>
      <c r="GI108" s="12"/>
      <c r="GJ108" s="12"/>
      <c r="GK108" s="12"/>
      <c r="GL108" s="12"/>
      <c r="GM108" s="12"/>
      <c r="GN108" s="12"/>
      <c r="GO108" s="12"/>
      <c r="GP108" s="12"/>
      <c r="GQ108" s="12"/>
      <c r="GR108" s="12"/>
      <c r="GS108" s="12"/>
      <c r="GT108" s="12"/>
      <c r="GU108" s="12"/>
      <c r="GV108" s="12"/>
      <c r="GW108" s="12"/>
      <c r="GX108" s="12"/>
      <c r="GY108" s="12"/>
      <c r="GZ108" s="12"/>
      <c r="HA108" s="12"/>
      <c r="HB108" s="12"/>
      <c r="HC108" s="12"/>
      <c r="HD108" s="12"/>
      <c r="HE108" s="12"/>
      <c r="HF108" s="12"/>
      <c r="HG108" s="12"/>
      <c r="HH108" s="12"/>
      <c r="HI108" s="12"/>
      <c r="HJ108" s="12"/>
      <c r="HK108" s="12"/>
      <c r="HL108" s="12"/>
      <c r="HM108" s="12"/>
      <c r="HN108" s="12"/>
      <c r="HO108" s="12"/>
      <c r="HP108" s="12"/>
      <c r="HQ108" s="12"/>
      <c r="HR108" s="12"/>
      <c r="HS108" s="12"/>
      <c r="HT108" s="12"/>
      <c r="HU108" s="12"/>
      <c r="HV108" s="12"/>
      <c r="HW108" s="12"/>
      <c r="HX108" s="12"/>
      <c r="HY108" s="12"/>
      <c r="HZ108" s="12"/>
      <c r="IA108" s="12"/>
      <c r="IB108" s="12"/>
      <c r="IC108" s="12"/>
      <c r="ID108" s="12"/>
      <c r="IE108" s="12"/>
      <c r="IF108" s="12"/>
      <c r="IG108" s="12"/>
      <c r="IH108" s="12"/>
      <c r="II108" s="12"/>
      <c r="IJ108" s="12"/>
      <c r="IK108" s="12"/>
      <c r="IL108" s="12"/>
      <c r="IM108" s="12"/>
      <c r="IN108" s="12"/>
      <c r="IO108" s="12"/>
      <c r="IP108" s="12"/>
      <c r="IQ108" s="12"/>
    </row>
    <row r="109" spans="74:251" x14ac:dyDescent="0.2">
      <c r="BV109" s="106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  <c r="EM109" s="12"/>
      <c r="EN109" s="12"/>
      <c r="EO109" s="12"/>
      <c r="EP109" s="12"/>
      <c r="EQ109" s="12"/>
      <c r="ER109" s="12"/>
      <c r="ES109" s="12"/>
      <c r="ET109" s="12"/>
      <c r="EU109" s="12"/>
      <c r="EV109" s="12"/>
      <c r="EW109" s="12"/>
      <c r="EX109" s="12"/>
      <c r="EY109" s="12"/>
      <c r="EZ109" s="12"/>
      <c r="FA109" s="12"/>
      <c r="FB109" s="12"/>
      <c r="FC109" s="12"/>
      <c r="FD109" s="12"/>
      <c r="FE109" s="12"/>
      <c r="FF109" s="12"/>
      <c r="FG109" s="12"/>
      <c r="FH109" s="12"/>
      <c r="FI109" s="12"/>
      <c r="FJ109" s="12"/>
      <c r="FK109" s="12"/>
      <c r="FL109" s="12"/>
      <c r="FM109" s="12"/>
      <c r="FN109" s="12"/>
      <c r="FO109" s="12"/>
      <c r="FP109" s="12"/>
      <c r="FQ109" s="12"/>
      <c r="FR109" s="12"/>
      <c r="FS109" s="12"/>
      <c r="FT109" s="12"/>
      <c r="FU109" s="12"/>
      <c r="FV109" s="12"/>
      <c r="FW109" s="12"/>
      <c r="FX109" s="12"/>
      <c r="FY109" s="12"/>
      <c r="FZ109" s="12"/>
      <c r="GA109" s="12"/>
      <c r="GB109" s="12"/>
      <c r="GC109" s="12"/>
      <c r="GD109" s="12"/>
      <c r="GE109" s="12"/>
      <c r="GF109" s="12"/>
      <c r="GG109" s="12"/>
      <c r="GH109" s="12"/>
      <c r="GI109" s="12"/>
      <c r="GJ109" s="12"/>
      <c r="GK109" s="12"/>
      <c r="GL109" s="12"/>
      <c r="GM109" s="12"/>
      <c r="GN109" s="12"/>
      <c r="GO109" s="12"/>
      <c r="GP109" s="12"/>
      <c r="GQ109" s="12"/>
      <c r="GR109" s="12"/>
      <c r="GS109" s="12"/>
      <c r="GT109" s="12"/>
      <c r="GU109" s="12"/>
      <c r="GV109" s="12"/>
      <c r="GW109" s="12"/>
      <c r="GX109" s="12"/>
      <c r="GY109" s="12"/>
      <c r="GZ109" s="12"/>
      <c r="HA109" s="12"/>
      <c r="HB109" s="12"/>
      <c r="HC109" s="12"/>
      <c r="HD109" s="12"/>
      <c r="HE109" s="12"/>
      <c r="HF109" s="12"/>
      <c r="HG109" s="12"/>
      <c r="HH109" s="12"/>
      <c r="HI109" s="12"/>
      <c r="HJ109" s="12"/>
      <c r="HK109" s="12"/>
      <c r="HL109" s="12"/>
      <c r="HM109" s="12"/>
      <c r="HN109" s="12"/>
      <c r="HO109" s="12"/>
      <c r="HP109" s="12"/>
      <c r="HQ109" s="12"/>
      <c r="HR109" s="12"/>
      <c r="HS109" s="12"/>
      <c r="HT109" s="12"/>
      <c r="HU109" s="12"/>
      <c r="HV109" s="12"/>
      <c r="HW109" s="12"/>
      <c r="HX109" s="12"/>
      <c r="HY109" s="12"/>
      <c r="HZ109" s="12"/>
      <c r="IA109" s="12"/>
      <c r="IB109" s="12"/>
      <c r="IC109" s="12"/>
      <c r="ID109" s="12"/>
      <c r="IE109" s="12"/>
      <c r="IF109" s="12"/>
      <c r="IG109" s="12"/>
      <c r="IH109" s="12"/>
      <c r="II109" s="12"/>
      <c r="IJ109" s="12"/>
      <c r="IK109" s="12"/>
      <c r="IL109" s="12"/>
      <c r="IM109" s="12"/>
      <c r="IN109" s="12"/>
      <c r="IO109" s="12"/>
      <c r="IP109" s="12"/>
      <c r="IQ109" s="12"/>
    </row>
    <row r="110" spans="74:251" x14ac:dyDescent="0.2">
      <c r="BV110" s="106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  <c r="EL110" s="12"/>
      <c r="EM110" s="12"/>
      <c r="EN110" s="12"/>
      <c r="EO110" s="12"/>
      <c r="EP110" s="12"/>
      <c r="EQ110" s="12"/>
      <c r="ER110" s="12"/>
      <c r="ES110" s="12"/>
      <c r="ET110" s="12"/>
      <c r="EU110" s="12"/>
      <c r="EV110" s="12"/>
      <c r="EW110" s="12"/>
      <c r="EX110" s="12"/>
      <c r="EY110" s="12"/>
      <c r="EZ110" s="12"/>
      <c r="FA110" s="12"/>
      <c r="FB110" s="12"/>
      <c r="FC110" s="12"/>
      <c r="FD110" s="12"/>
      <c r="FE110" s="12"/>
      <c r="FF110" s="12"/>
      <c r="FG110" s="12"/>
      <c r="FH110" s="12"/>
      <c r="FI110" s="12"/>
      <c r="FJ110" s="12"/>
      <c r="FK110" s="12"/>
      <c r="FL110" s="12"/>
      <c r="FM110" s="12"/>
      <c r="FN110" s="12"/>
      <c r="FO110" s="12"/>
      <c r="FP110" s="12"/>
      <c r="FQ110" s="12"/>
      <c r="FR110" s="12"/>
      <c r="FS110" s="12"/>
      <c r="FT110" s="12"/>
      <c r="FU110" s="12"/>
      <c r="FV110" s="12"/>
      <c r="FW110" s="12"/>
      <c r="FX110" s="12"/>
      <c r="FY110" s="12"/>
      <c r="FZ110" s="12"/>
      <c r="GA110" s="12"/>
      <c r="GB110" s="12"/>
      <c r="GC110" s="12"/>
      <c r="GD110" s="12"/>
      <c r="GE110" s="12"/>
      <c r="GF110" s="12"/>
      <c r="GG110" s="12"/>
      <c r="GH110" s="12"/>
      <c r="GI110" s="12"/>
      <c r="GJ110" s="12"/>
      <c r="GK110" s="12"/>
      <c r="GL110" s="12"/>
      <c r="GM110" s="12"/>
      <c r="GN110" s="12"/>
      <c r="GO110" s="12"/>
      <c r="GP110" s="12"/>
      <c r="GQ110" s="12"/>
      <c r="GR110" s="12"/>
      <c r="GS110" s="12"/>
      <c r="GT110" s="12"/>
      <c r="GU110" s="12"/>
      <c r="GV110" s="12"/>
      <c r="GW110" s="12"/>
      <c r="GX110" s="12"/>
      <c r="GY110" s="12"/>
      <c r="GZ110" s="12"/>
      <c r="HA110" s="12"/>
      <c r="HB110" s="12"/>
      <c r="HC110" s="12"/>
      <c r="HD110" s="12"/>
      <c r="HE110" s="12"/>
      <c r="HF110" s="12"/>
      <c r="HG110" s="12"/>
      <c r="HH110" s="12"/>
      <c r="HI110" s="12"/>
      <c r="HJ110" s="12"/>
      <c r="HK110" s="12"/>
      <c r="HL110" s="12"/>
      <c r="HM110" s="12"/>
      <c r="HN110" s="12"/>
      <c r="HO110" s="12"/>
      <c r="HP110" s="12"/>
      <c r="HQ110" s="12"/>
      <c r="HR110" s="12"/>
      <c r="HS110" s="12"/>
      <c r="HT110" s="12"/>
      <c r="HU110" s="12"/>
      <c r="HV110" s="12"/>
      <c r="HW110" s="12"/>
      <c r="HX110" s="12"/>
      <c r="HY110" s="12"/>
      <c r="HZ110" s="12"/>
      <c r="IA110" s="12"/>
      <c r="IB110" s="12"/>
      <c r="IC110" s="12"/>
      <c r="ID110" s="12"/>
      <c r="IE110" s="12"/>
      <c r="IF110" s="12"/>
      <c r="IG110" s="12"/>
      <c r="IH110" s="12"/>
      <c r="II110" s="12"/>
      <c r="IJ110" s="12"/>
      <c r="IK110" s="12"/>
      <c r="IL110" s="12"/>
      <c r="IM110" s="12"/>
      <c r="IN110" s="12"/>
      <c r="IO110" s="12"/>
      <c r="IP110" s="12"/>
      <c r="IQ110" s="12"/>
    </row>
    <row r="111" spans="74:251" x14ac:dyDescent="0.2">
      <c r="BV111" s="106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  <c r="EL111" s="12"/>
      <c r="EM111" s="12"/>
      <c r="EN111" s="12"/>
      <c r="EO111" s="12"/>
      <c r="EP111" s="12"/>
      <c r="EQ111" s="12"/>
      <c r="ER111" s="12"/>
      <c r="ES111" s="12"/>
      <c r="ET111" s="12"/>
      <c r="EU111" s="12"/>
      <c r="EV111" s="12"/>
      <c r="EW111" s="12"/>
      <c r="EX111" s="12"/>
      <c r="EY111" s="12"/>
      <c r="EZ111" s="12"/>
      <c r="FA111" s="12"/>
      <c r="FB111" s="12"/>
      <c r="FC111" s="12"/>
      <c r="FD111" s="12"/>
      <c r="FE111" s="12"/>
      <c r="FF111" s="12"/>
      <c r="FG111" s="12"/>
      <c r="FH111" s="12"/>
      <c r="FI111" s="12"/>
      <c r="FJ111" s="12"/>
      <c r="FK111" s="12"/>
      <c r="FL111" s="12"/>
      <c r="FM111" s="12"/>
      <c r="FN111" s="12"/>
      <c r="FO111" s="12"/>
      <c r="FP111" s="12"/>
      <c r="FQ111" s="12"/>
      <c r="FR111" s="12"/>
      <c r="FS111" s="12"/>
      <c r="FT111" s="12"/>
      <c r="FU111" s="12"/>
      <c r="FV111" s="12"/>
      <c r="FW111" s="12"/>
      <c r="FX111" s="12"/>
      <c r="FY111" s="12"/>
      <c r="FZ111" s="12"/>
      <c r="GA111" s="12"/>
      <c r="GB111" s="12"/>
      <c r="GC111" s="12"/>
      <c r="GD111" s="12"/>
      <c r="GE111" s="12"/>
      <c r="GF111" s="12"/>
      <c r="GG111" s="12"/>
      <c r="GH111" s="12"/>
      <c r="GI111" s="12"/>
      <c r="GJ111" s="12"/>
      <c r="GK111" s="12"/>
      <c r="GL111" s="12"/>
      <c r="GM111" s="12"/>
      <c r="GN111" s="12"/>
      <c r="GO111" s="12"/>
      <c r="GP111" s="12"/>
      <c r="GQ111" s="12"/>
      <c r="GR111" s="12"/>
      <c r="GS111" s="12"/>
      <c r="GT111" s="12"/>
      <c r="GU111" s="12"/>
      <c r="GV111" s="12"/>
      <c r="GW111" s="12"/>
      <c r="GX111" s="12"/>
      <c r="GY111" s="12"/>
      <c r="GZ111" s="12"/>
      <c r="HA111" s="12"/>
      <c r="HB111" s="12"/>
      <c r="HC111" s="12"/>
      <c r="HD111" s="12"/>
      <c r="HE111" s="12"/>
      <c r="HF111" s="12"/>
      <c r="HG111" s="12"/>
      <c r="HH111" s="12"/>
      <c r="HI111" s="12"/>
      <c r="HJ111" s="12"/>
      <c r="HK111" s="12"/>
      <c r="HL111" s="12"/>
      <c r="HM111" s="12"/>
      <c r="HN111" s="12"/>
      <c r="HO111" s="12"/>
      <c r="HP111" s="12"/>
      <c r="HQ111" s="12"/>
      <c r="HR111" s="12"/>
      <c r="HS111" s="12"/>
      <c r="HT111" s="12"/>
      <c r="HU111" s="12"/>
      <c r="HV111" s="12"/>
      <c r="HW111" s="12"/>
      <c r="HX111" s="12"/>
      <c r="HY111" s="12"/>
      <c r="HZ111" s="12"/>
      <c r="IA111" s="12"/>
      <c r="IB111" s="12"/>
      <c r="IC111" s="12"/>
      <c r="ID111" s="12"/>
      <c r="IE111" s="12"/>
      <c r="IF111" s="12"/>
      <c r="IG111" s="12"/>
      <c r="IH111" s="12"/>
      <c r="II111" s="12"/>
      <c r="IJ111" s="12"/>
      <c r="IK111" s="12"/>
      <c r="IL111" s="12"/>
      <c r="IM111" s="12"/>
      <c r="IN111" s="12"/>
      <c r="IO111" s="12"/>
      <c r="IP111" s="12"/>
      <c r="IQ111" s="12"/>
    </row>
    <row r="112" spans="74:251" x14ac:dyDescent="0.2">
      <c r="BV112" s="106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  <c r="EM112" s="12"/>
      <c r="EN112" s="12"/>
      <c r="EO112" s="12"/>
      <c r="EP112" s="12"/>
      <c r="EQ112" s="12"/>
      <c r="ER112" s="12"/>
      <c r="ES112" s="12"/>
      <c r="ET112" s="12"/>
      <c r="EU112" s="12"/>
      <c r="EV112" s="12"/>
      <c r="EW112" s="12"/>
      <c r="EX112" s="12"/>
      <c r="EY112" s="12"/>
      <c r="EZ112" s="12"/>
      <c r="FA112" s="12"/>
      <c r="FB112" s="12"/>
      <c r="FC112" s="12"/>
      <c r="FD112" s="12"/>
      <c r="FE112" s="12"/>
      <c r="FF112" s="12"/>
      <c r="FG112" s="12"/>
      <c r="FH112" s="12"/>
      <c r="FI112" s="12"/>
      <c r="FJ112" s="12"/>
      <c r="FK112" s="12"/>
      <c r="FL112" s="12"/>
      <c r="FM112" s="12"/>
      <c r="FN112" s="12"/>
      <c r="FO112" s="12"/>
      <c r="FP112" s="12"/>
      <c r="FQ112" s="12"/>
      <c r="FR112" s="12"/>
      <c r="FS112" s="12"/>
      <c r="FT112" s="12"/>
      <c r="FU112" s="12"/>
      <c r="FV112" s="12"/>
      <c r="FW112" s="12"/>
      <c r="FX112" s="12"/>
      <c r="FY112" s="12"/>
      <c r="FZ112" s="12"/>
      <c r="GA112" s="12"/>
      <c r="GB112" s="12"/>
      <c r="GC112" s="12"/>
      <c r="GD112" s="12"/>
      <c r="GE112" s="12"/>
      <c r="GF112" s="12"/>
      <c r="GG112" s="12"/>
      <c r="GH112" s="12"/>
      <c r="GI112" s="12"/>
      <c r="GJ112" s="12"/>
      <c r="GK112" s="12"/>
      <c r="GL112" s="12"/>
      <c r="GM112" s="12"/>
      <c r="GN112" s="12"/>
      <c r="GO112" s="12"/>
      <c r="GP112" s="12"/>
      <c r="GQ112" s="12"/>
      <c r="GR112" s="12"/>
      <c r="GS112" s="12"/>
      <c r="GT112" s="12"/>
      <c r="GU112" s="12"/>
      <c r="GV112" s="12"/>
      <c r="GW112" s="12"/>
      <c r="GX112" s="12"/>
      <c r="GY112" s="12"/>
      <c r="GZ112" s="12"/>
      <c r="HA112" s="12"/>
      <c r="HB112" s="12"/>
      <c r="HC112" s="12"/>
      <c r="HD112" s="12"/>
      <c r="HE112" s="12"/>
      <c r="HF112" s="12"/>
      <c r="HG112" s="12"/>
      <c r="HH112" s="12"/>
      <c r="HI112" s="12"/>
      <c r="HJ112" s="12"/>
      <c r="HK112" s="12"/>
      <c r="HL112" s="12"/>
      <c r="HM112" s="12"/>
      <c r="HN112" s="12"/>
      <c r="HO112" s="12"/>
      <c r="HP112" s="12"/>
      <c r="HQ112" s="12"/>
      <c r="HR112" s="12"/>
      <c r="HS112" s="12"/>
      <c r="HT112" s="12"/>
      <c r="HU112" s="12"/>
      <c r="HV112" s="12"/>
      <c r="HW112" s="12"/>
      <c r="HX112" s="12"/>
      <c r="HY112" s="12"/>
      <c r="HZ112" s="12"/>
      <c r="IA112" s="12"/>
      <c r="IB112" s="12"/>
      <c r="IC112" s="12"/>
      <c r="ID112" s="12"/>
      <c r="IE112" s="12"/>
      <c r="IF112" s="12"/>
      <c r="IG112" s="12"/>
      <c r="IH112" s="12"/>
      <c r="II112" s="12"/>
      <c r="IJ112" s="12"/>
      <c r="IK112" s="12"/>
      <c r="IL112" s="12"/>
      <c r="IM112" s="12"/>
      <c r="IN112" s="12"/>
      <c r="IO112" s="12"/>
      <c r="IP112" s="12"/>
      <c r="IQ112" s="12"/>
    </row>
    <row r="113" spans="74:251" x14ac:dyDescent="0.2">
      <c r="BV113" s="106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  <c r="EL113" s="12"/>
      <c r="EM113" s="12"/>
      <c r="EN113" s="12"/>
      <c r="EO113" s="12"/>
      <c r="EP113" s="12"/>
      <c r="EQ113" s="12"/>
      <c r="ER113" s="12"/>
      <c r="ES113" s="12"/>
      <c r="ET113" s="12"/>
      <c r="EU113" s="12"/>
      <c r="EV113" s="12"/>
      <c r="EW113" s="12"/>
      <c r="EX113" s="12"/>
      <c r="EY113" s="12"/>
      <c r="EZ113" s="12"/>
      <c r="FA113" s="12"/>
      <c r="FB113" s="12"/>
      <c r="FC113" s="12"/>
      <c r="FD113" s="12"/>
      <c r="FE113" s="12"/>
      <c r="FF113" s="12"/>
      <c r="FG113" s="12"/>
      <c r="FH113" s="12"/>
      <c r="FI113" s="12"/>
      <c r="FJ113" s="12"/>
      <c r="FK113" s="12"/>
      <c r="FL113" s="12"/>
      <c r="FM113" s="12"/>
      <c r="FN113" s="12"/>
      <c r="FO113" s="12"/>
      <c r="FP113" s="12"/>
      <c r="FQ113" s="12"/>
      <c r="FR113" s="12"/>
      <c r="FS113" s="12"/>
      <c r="FT113" s="12"/>
      <c r="FU113" s="12"/>
      <c r="FV113" s="12"/>
      <c r="FW113" s="12"/>
      <c r="FX113" s="12"/>
      <c r="FY113" s="12"/>
      <c r="FZ113" s="12"/>
      <c r="GA113" s="12"/>
      <c r="GB113" s="12"/>
      <c r="GC113" s="12"/>
      <c r="GD113" s="12"/>
      <c r="GE113" s="12"/>
      <c r="GF113" s="12"/>
      <c r="GG113" s="12"/>
      <c r="GH113" s="12"/>
      <c r="GI113" s="12"/>
      <c r="GJ113" s="12"/>
      <c r="GK113" s="12"/>
      <c r="GL113" s="12"/>
      <c r="GM113" s="12"/>
      <c r="GN113" s="12"/>
      <c r="GO113" s="12"/>
      <c r="GP113" s="12"/>
      <c r="GQ113" s="12"/>
      <c r="GR113" s="12"/>
      <c r="GS113" s="12"/>
      <c r="GT113" s="12"/>
      <c r="GU113" s="12"/>
      <c r="GV113" s="12"/>
      <c r="GW113" s="12"/>
      <c r="GX113" s="12"/>
      <c r="GY113" s="12"/>
      <c r="GZ113" s="12"/>
      <c r="HA113" s="12"/>
      <c r="HB113" s="12"/>
      <c r="HC113" s="12"/>
      <c r="HD113" s="12"/>
      <c r="HE113" s="12"/>
      <c r="HF113" s="12"/>
      <c r="HG113" s="12"/>
      <c r="HH113" s="12"/>
      <c r="HI113" s="12"/>
      <c r="HJ113" s="12"/>
      <c r="HK113" s="12"/>
      <c r="HL113" s="12"/>
      <c r="HM113" s="12"/>
      <c r="HN113" s="12"/>
      <c r="HO113" s="12"/>
      <c r="HP113" s="12"/>
      <c r="HQ113" s="12"/>
      <c r="HR113" s="12"/>
      <c r="HS113" s="12"/>
      <c r="HT113" s="12"/>
      <c r="HU113" s="12"/>
      <c r="HV113" s="12"/>
      <c r="HW113" s="12"/>
      <c r="HX113" s="12"/>
      <c r="HY113" s="12"/>
      <c r="HZ113" s="12"/>
      <c r="IA113" s="12"/>
      <c r="IB113" s="12"/>
      <c r="IC113" s="12"/>
      <c r="ID113" s="12"/>
      <c r="IE113" s="12"/>
      <c r="IF113" s="12"/>
      <c r="IG113" s="12"/>
      <c r="IH113" s="12"/>
      <c r="II113" s="12"/>
      <c r="IJ113" s="12"/>
      <c r="IK113" s="12"/>
      <c r="IL113" s="12"/>
      <c r="IM113" s="12"/>
      <c r="IN113" s="12"/>
      <c r="IO113" s="12"/>
      <c r="IP113" s="12"/>
      <c r="IQ113" s="12"/>
    </row>
    <row r="114" spans="74:251" x14ac:dyDescent="0.2">
      <c r="BV114" s="106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  <c r="EM114" s="12"/>
      <c r="EN114" s="12"/>
      <c r="EO114" s="12"/>
      <c r="EP114" s="12"/>
      <c r="EQ114" s="12"/>
      <c r="ER114" s="12"/>
      <c r="ES114" s="12"/>
      <c r="ET114" s="12"/>
      <c r="EU114" s="12"/>
      <c r="EV114" s="12"/>
      <c r="EW114" s="12"/>
      <c r="EX114" s="12"/>
      <c r="EY114" s="12"/>
      <c r="EZ114" s="12"/>
      <c r="FA114" s="12"/>
      <c r="FB114" s="12"/>
      <c r="FC114" s="12"/>
      <c r="FD114" s="12"/>
      <c r="FE114" s="12"/>
      <c r="FF114" s="12"/>
      <c r="FG114" s="12"/>
      <c r="FH114" s="12"/>
      <c r="FI114" s="12"/>
      <c r="FJ114" s="12"/>
      <c r="FK114" s="12"/>
      <c r="FL114" s="12"/>
      <c r="FM114" s="12"/>
      <c r="FN114" s="12"/>
      <c r="FO114" s="12"/>
      <c r="FP114" s="12"/>
      <c r="FQ114" s="12"/>
      <c r="FR114" s="12"/>
      <c r="FS114" s="12"/>
      <c r="FT114" s="12"/>
      <c r="FU114" s="12"/>
      <c r="FV114" s="12"/>
      <c r="FW114" s="12"/>
      <c r="FX114" s="12"/>
      <c r="FY114" s="12"/>
      <c r="FZ114" s="12"/>
      <c r="GA114" s="12"/>
      <c r="GB114" s="12"/>
      <c r="GC114" s="12"/>
      <c r="GD114" s="12"/>
      <c r="GE114" s="12"/>
      <c r="GF114" s="12"/>
      <c r="GG114" s="12"/>
      <c r="GH114" s="12"/>
      <c r="GI114" s="12"/>
      <c r="GJ114" s="12"/>
      <c r="GK114" s="12"/>
      <c r="GL114" s="12"/>
      <c r="GM114" s="12"/>
      <c r="GN114" s="12"/>
      <c r="GO114" s="12"/>
      <c r="GP114" s="12"/>
      <c r="GQ114" s="12"/>
      <c r="GR114" s="12"/>
      <c r="GS114" s="12"/>
      <c r="GT114" s="12"/>
      <c r="GU114" s="12"/>
      <c r="GV114" s="12"/>
      <c r="GW114" s="12"/>
      <c r="GX114" s="12"/>
      <c r="GY114" s="12"/>
      <c r="GZ114" s="12"/>
      <c r="HA114" s="12"/>
      <c r="HB114" s="12"/>
      <c r="HC114" s="12"/>
      <c r="HD114" s="12"/>
      <c r="HE114" s="12"/>
      <c r="HF114" s="12"/>
      <c r="HG114" s="12"/>
      <c r="HH114" s="12"/>
      <c r="HI114" s="12"/>
      <c r="HJ114" s="12"/>
      <c r="HK114" s="12"/>
      <c r="HL114" s="12"/>
      <c r="HM114" s="12"/>
      <c r="HN114" s="12"/>
      <c r="HO114" s="12"/>
      <c r="HP114" s="12"/>
      <c r="HQ114" s="12"/>
      <c r="HR114" s="12"/>
      <c r="HS114" s="12"/>
      <c r="HT114" s="12"/>
      <c r="HU114" s="12"/>
      <c r="HV114" s="12"/>
      <c r="HW114" s="12"/>
      <c r="HX114" s="12"/>
      <c r="HY114" s="12"/>
      <c r="HZ114" s="12"/>
      <c r="IA114" s="12"/>
      <c r="IB114" s="12"/>
      <c r="IC114" s="12"/>
      <c r="ID114" s="12"/>
      <c r="IE114" s="12"/>
      <c r="IF114" s="12"/>
      <c r="IG114" s="12"/>
      <c r="IH114" s="12"/>
      <c r="II114" s="12"/>
      <c r="IJ114" s="12"/>
      <c r="IK114" s="12"/>
      <c r="IL114" s="12"/>
      <c r="IM114" s="12"/>
      <c r="IN114" s="12"/>
      <c r="IO114" s="12"/>
      <c r="IP114" s="12"/>
      <c r="IQ114" s="12"/>
    </row>
    <row r="115" spans="74:251" x14ac:dyDescent="0.2">
      <c r="BV115" s="106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  <c r="EM115" s="12"/>
      <c r="EN115" s="12"/>
      <c r="EO115" s="12"/>
      <c r="EP115" s="12"/>
      <c r="EQ115" s="12"/>
      <c r="ER115" s="12"/>
      <c r="ES115" s="12"/>
      <c r="ET115" s="12"/>
      <c r="EU115" s="12"/>
      <c r="EV115" s="12"/>
      <c r="EW115" s="12"/>
      <c r="EX115" s="12"/>
      <c r="EY115" s="12"/>
      <c r="EZ115" s="12"/>
      <c r="FA115" s="12"/>
      <c r="FB115" s="12"/>
      <c r="FC115" s="12"/>
      <c r="FD115" s="12"/>
      <c r="FE115" s="12"/>
      <c r="FF115" s="12"/>
      <c r="FG115" s="12"/>
      <c r="FH115" s="12"/>
      <c r="FI115" s="12"/>
      <c r="FJ115" s="12"/>
      <c r="FK115" s="12"/>
      <c r="FL115" s="12"/>
      <c r="FM115" s="12"/>
      <c r="FN115" s="12"/>
      <c r="FO115" s="12"/>
      <c r="FP115" s="12"/>
      <c r="FQ115" s="12"/>
      <c r="FR115" s="12"/>
      <c r="FS115" s="12"/>
      <c r="FT115" s="12"/>
      <c r="FU115" s="12"/>
      <c r="FV115" s="12"/>
      <c r="FW115" s="12"/>
      <c r="FX115" s="12"/>
      <c r="FY115" s="12"/>
      <c r="FZ115" s="12"/>
      <c r="GA115" s="12"/>
      <c r="GB115" s="12"/>
      <c r="GC115" s="12"/>
      <c r="GD115" s="12"/>
      <c r="GE115" s="12"/>
      <c r="GF115" s="12"/>
      <c r="GG115" s="12"/>
      <c r="GH115" s="12"/>
      <c r="GI115" s="12"/>
      <c r="GJ115" s="12"/>
      <c r="GK115" s="12"/>
      <c r="GL115" s="12"/>
      <c r="GM115" s="12"/>
      <c r="GN115" s="12"/>
      <c r="GO115" s="12"/>
      <c r="GP115" s="12"/>
      <c r="GQ115" s="12"/>
      <c r="GR115" s="12"/>
      <c r="GS115" s="12"/>
      <c r="GT115" s="12"/>
      <c r="GU115" s="12"/>
      <c r="GV115" s="12"/>
      <c r="GW115" s="12"/>
      <c r="GX115" s="12"/>
      <c r="GY115" s="12"/>
      <c r="GZ115" s="12"/>
      <c r="HA115" s="12"/>
      <c r="HB115" s="12"/>
      <c r="HC115" s="12"/>
      <c r="HD115" s="12"/>
      <c r="HE115" s="12"/>
      <c r="HF115" s="12"/>
      <c r="HG115" s="12"/>
      <c r="HH115" s="12"/>
      <c r="HI115" s="12"/>
      <c r="HJ115" s="12"/>
      <c r="HK115" s="12"/>
      <c r="HL115" s="12"/>
      <c r="HM115" s="12"/>
      <c r="HN115" s="12"/>
      <c r="HO115" s="12"/>
      <c r="HP115" s="12"/>
      <c r="HQ115" s="12"/>
      <c r="HR115" s="12"/>
      <c r="HS115" s="12"/>
      <c r="HT115" s="12"/>
      <c r="HU115" s="12"/>
      <c r="HV115" s="12"/>
      <c r="HW115" s="12"/>
      <c r="HX115" s="12"/>
      <c r="HY115" s="12"/>
      <c r="HZ115" s="12"/>
      <c r="IA115" s="12"/>
      <c r="IB115" s="12"/>
      <c r="IC115" s="12"/>
      <c r="ID115" s="12"/>
      <c r="IE115" s="12"/>
      <c r="IF115" s="12"/>
      <c r="IG115" s="12"/>
      <c r="IH115" s="12"/>
      <c r="II115" s="12"/>
      <c r="IJ115" s="12"/>
      <c r="IK115" s="12"/>
      <c r="IL115" s="12"/>
      <c r="IM115" s="12"/>
      <c r="IN115" s="12"/>
      <c r="IO115" s="12"/>
      <c r="IP115" s="12"/>
      <c r="IQ115" s="12"/>
    </row>
    <row r="116" spans="74:251" x14ac:dyDescent="0.2">
      <c r="BV116" s="106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  <c r="EM116" s="12"/>
      <c r="EN116" s="12"/>
      <c r="EO116" s="12"/>
      <c r="EP116" s="12"/>
      <c r="EQ116" s="12"/>
      <c r="ER116" s="12"/>
      <c r="ES116" s="12"/>
      <c r="ET116" s="12"/>
      <c r="EU116" s="12"/>
      <c r="EV116" s="12"/>
      <c r="EW116" s="12"/>
      <c r="EX116" s="12"/>
      <c r="EY116" s="12"/>
      <c r="EZ116" s="12"/>
      <c r="FA116" s="12"/>
      <c r="FB116" s="12"/>
      <c r="FC116" s="12"/>
      <c r="FD116" s="12"/>
      <c r="FE116" s="12"/>
      <c r="FF116" s="12"/>
      <c r="FG116" s="12"/>
      <c r="FH116" s="12"/>
      <c r="FI116" s="12"/>
      <c r="FJ116" s="12"/>
      <c r="FK116" s="12"/>
      <c r="FL116" s="12"/>
      <c r="FM116" s="12"/>
      <c r="FN116" s="12"/>
      <c r="FO116" s="12"/>
      <c r="FP116" s="12"/>
      <c r="FQ116" s="12"/>
      <c r="FR116" s="12"/>
      <c r="FS116" s="12"/>
      <c r="FT116" s="12"/>
      <c r="FU116" s="12"/>
      <c r="FV116" s="12"/>
      <c r="FW116" s="12"/>
      <c r="FX116" s="12"/>
      <c r="FY116" s="12"/>
      <c r="FZ116" s="12"/>
      <c r="GA116" s="12"/>
      <c r="GB116" s="12"/>
      <c r="GC116" s="12"/>
      <c r="GD116" s="12"/>
      <c r="GE116" s="12"/>
      <c r="GF116" s="12"/>
      <c r="GG116" s="12"/>
      <c r="GH116" s="12"/>
      <c r="GI116" s="12"/>
      <c r="GJ116" s="12"/>
      <c r="GK116" s="12"/>
      <c r="GL116" s="12"/>
      <c r="GM116" s="12"/>
      <c r="GN116" s="12"/>
      <c r="GO116" s="12"/>
      <c r="GP116" s="12"/>
      <c r="GQ116" s="12"/>
      <c r="GR116" s="12"/>
      <c r="GS116" s="12"/>
      <c r="GT116" s="12"/>
      <c r="GU116" s="12"/>
      <c r="GV116" s="12"/>
      <c r="GW116" s="12"/>
      <c r="GX116" s="12"/>
      <c r="GY116" s="12"/>
      <c r="GZ116" s="12"/>
      <c r="HA116" s="12"/>
      <c r="HB116" s="12"/>
      <c r="HC116" s="12"/>
      <c r="HD116" s="12"/>
      <c r="HE116" s="12"/>
      <c r="HF116" s="12"/>
      <c r="HG116" s="12"/>
      <c r="HH116" s="12"/>
      <c r="HI116" s="12"/>
      <c r="HJ116" s="12"/>
      <c r="HK116" s="12"/>
      <c r="HL116" s="12"/>
      <c r="HM116" s="12"/>
      <c r="HN116" s="12"/>
      <c r="HO116" s="12"/>
      <c r="HP116" s="12"/>
      <c r="HQ116" s="12"/>
      <c r="HR116" s="12"/>
      <c r="HS116" s="12"/>
      <c r="HT116" s="12"/>
      <c r="HU116" s="12"/>
      <c r="HV116" s="12"/>
      <c r="HW116" s="12"/>
      <c r="HX116" s="12"/>
      <c r="HY116" s="12"/>
      <c r="HZ116" s="12"/>
      <c r="IA116" s="12"/>
      <c r="IB116" s="12"/>
      <c r="IC116" s="12"/>
      <c r="ID116" s="12"/>
      <c r="IE116" s="12"/>
      <c r="IF116" s="12"/>
      <c r="IG116" s="12"/>
      <c r="IH116" s="12"/>
      <c r="II116" s="12"/>
      <c r="IJ116" s="12"/>
      <c r="IK116" s="12"/>
      <c r="IL116" s="12"/>
      <c r="IM116" s="12"/>
      <c r="IN116" s="12"/>
      <c r="IO116" s="12"/>
      <c r="IP116" s="12"/>
      <c r="IQ116" s="12"/>
    </row>
    <row r="117" spans="74:251" x14ac:dyDescent="0.2">
      <c r="BV117" s="106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  <c r="EM117" s="12"/>
      <c r="EN117" s="12"/>
      <c r="EO117" s="12"/>
      <c r="EP117" s="12"/>
      <c r="EQ117" s="12"/>
      <c r="ER117" s="12"/>
      <c r="ES117" s="12"/>
      <c r="ET117" s="12"/>
      <c r="EU117" s="12"/>
      <c r="EV117" s="12"/>
      <c r="EW117" s="12"/>
      <c r="EX117" s="12"/>
      <c r="EY117" s="12"/>
      <c r="EZ117" s="12"/>
      <c r="FA117" s="12"/>
      <c r="FB117" s="12"/>
      <c r="FC117" s="12"/>
      <c r="FD117" s="12"/>
      <c r="FE117" s="12"/>
      <c r="FF117" s="12"/>
      <c r="FG117" s="12"/>
      <c r="FH117" s="12"/>
      <c r="FI117" s="12"/>
      <c r="FJ117" s="12"/>
      <c r="FK117" s="12"/>
      <c r="FL117" s="12"/>
      <c r="FM117" s="12"/>
      <c r="FN117" s="12"/>
      <c r="FO117" s="12"/>
      <c r="FP117" s="12"/>
      <c r="FQ117" s="12"/>
      <c r="FR117" s="12"/>
      <c r="FS117" s="12"/>
      <c r="FT117" s="12"/>
      <c r="FU117" s="12"/>
      <c r="FV117" s="12"/>
      <c r="FW117" s="12"/>
      <c r="FX117" s="12"/>
      <c r="FY117" s="12"/>
      <c r="FZ117" s="12"/>
      <c r="GA117" s="12"/>
      <c r="GB117" s="12"/>
      <c r="GC117" s="12"/>
      <c r="GD117" s="12"/>
      <c r="GE117" s="12"/>
      <c r="GF117" s="12"/>
      <c r="GG117" s="12"/>
      <c r="GH117" s="12"/>
      <c r="GI117" s="12"/>
      <c r="GJ117" s="12"/>
      <c r="GK117" s="12"/>
      <c r="GL117" s="12"/>
      <c r="GM117" s="12"/>
      <c r="GN117" s="12"/>
      <c r="GO117" s="12"/>
      <c r="GP117" s="12"/>
      <c r="GQ117" s="12"/>
      <c r="GR117" s="12"/>
      <c r="GS117" s="12"/>
      <c r="GT117" s="12"/>
      <c r="GU117" s="12"/>
      <c r="GV117" s="12"/>
      <c r="GW117" s="12"/>
      <c r="GX117" s="12"/>
      <c r="GY117" s="12"/>
      <c r="GZ117" s="12"/>
      <c r="HA117" s="12"/>
      <c r="HB117" s="12"/>
      <c r="HC117" s="12"/>
      <c r="HD117" s="12"/>
      <c r="HE117" s="12"/>
      <c r="HF117" s="12"/>
      <c r="HG117" s="12"/>
      <c r="HH117" s="12"/>
      <c r="HI117" s="12"/>
      <c r="HJ117" s="12"/>
      <c r="HK117" s="12"/>
      <c r="HL117" s="12"/>
      <c r="HM117" s="12"/>
      <c r="HN117" s="12"/>
      <c r="HO117" s="12"/>
      <c r="HP117" s="12"/>
      <c r="HQ117" s="12"/>
      <c r="HR117" s="12"/>
      <c r="HS117" s="12"/>
      <c r="HT117" s="12"/>
      <c r="HU117" s="12"/>
      <c r="HV117" s="12"/>
      <c r="HW117" s="12"/>
      <c r="HX117" s="12"/>
      <c r="HY117" s="12"/>
      <c r="HZ117" s="12"/>
      <c r="IA117" s="12"/>
      <c r="IB117" s="12"/>
      <c r="IC117" s="12"/>
      <c r="ID117" s="12"/>
      <c r="IE117" s="12"/>
      <c r="IF117" s="12"/>
      <c r="IG117" s="12"/>
      <c r="IH117" s="12"/>
      <c r="II117" s="12"/>
      <c r="IJ117" s="12"/>
      <c r="IK117" s="12"/>
      <c r="IL117" s="12"/>
      <c r="IM117" s="12"/>
      <c r="IN117" s="12"/>
      <c r="IO117" s="12"/>
      <c r="IP117" s="12"/>
      <c r="IQ117" s="12"/>
    </row>
    <row r="118" spans="74:251" x14ac:dyDescent="0.2">
      <c r="BV118" s="106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  <c r="EM118" s="12"/>
      <c r="EN118" s="12"/>
      <c r="EO118" s="12"/>
      <c r="EP118" s="12"/>
      <c r="EQ118" s="12"/>
      <c r="ER118" s="12"/>
      <c r="ES118" s="12"/>
      <c r="ET118" s="12"/>
      <c r="EU118" s="12"/>
      <c r="EV118" s="12"/>
      <c r="EW118" s="12"/>
      <c r="EX118" s="12"/>
      <c r="EY118" s="12"/>
      <c r="EZ118" s="12"/>
      <c r="FA118" s="12"/>
      <c r="FB118" s="12"/>
      <c r="FC118" s="12"/>
      <c r="FD118" s="12"/>
      <c r="FE118" s="12"/>
      <c r="FF118" s="12"/>
      <c r="FG118" s="12"/>
      <c r="FH118" s="12"/>
      <c r="FI118" s="12"/>
      <c r="FJ118" s="12"/>
      <c r="FK118" s="12"/>
      <c r="FL118" s="12"/>
      <c r="FM118" s="12"/>
      <c r="FN118" s="12"/>
      <c r="FO118" s="12"/>
      <c r="FP118" s="12"/>
      <c r="FQ118" s="12"/>
      <c r="FR118" s="12"/>
      <c r="FS118" s="12"/>
      <c r="FT118" s="12"/>
      <c r="FU118" s="12"/>
      <c r="FV118" s="12"/>
      <c r="FW118" s="12"/>
      <c r="FX118" s="12"/>
      <c r="FY118" s="12"/>
      <c r="FZ118" s="12"/>
      <c r="GA118" s="12"/>
      <c r="GB118" s="12"/>
      <c r="GC118" s="12"/>
      <c r="GD118" s="12"/>
      <c r="GE118" s="12"/>
      <c r="GF118" s="12"/>
      <c r="GG118" s="12"/>
      <c r="GH118" s="12"/>
      <c r="GI118" s="12"/>
      <c r="GJ118" s="12"/>
      <c r="GK118" s="12"/>
      <c r="GL118" s="12"/>
      <c r="GM118" s="12"/>
      <c r="GN118" s="12"/>
      <c r="GO118" s="12"/>
      <c r="GP118" s="12"/>
      <c r="GQ118" s="12"/>
      <c r="GR118" s="12"/>
      <c r="GS118" s="12"/>
      <c r="GT118" s="12"/>
      <c r="GU118" s="12"/>
      <c r="GV118" s="12"/>
      <c r="GW118" s="12"/>
      <c r="GX118" s="12"/>
      <c r="GY118" s="12"/>
      <c r="GZ118" s="12"/>
      <c r="HA118" s="12"/>
      <c r="HB118" s="12"/>
      <c r="HC118" s="12"/>
      <c r="HD118" s="12"/>
      <c r="HE118" s="12"/>
      <c r="HF118" s="12"/>
      <c r="HG118" s="12"/>
      <c r="HH118" s="12"/>
      <c r="HI118" s="12"/>
      <c r="HJ118" s="12"/>
      <c r="HK118" s="12"/>
      <c r="HL118" s="12"/>
      <c r="HM118" s="12"/>
      <c r="HN118" s="12"/>
      <c r="HO118" s="12"/>
      <c r="HP118" s="12"/>
      <c r="HQ118" s="12"/>
      <c r="HR118" s="12"/>
      <c r="HS118" s="12"/>
      <c r="HT118" s="12"/>
      <c r="HU118" s="12"/>
      <c r="HV118" s="12"/>
      <c r="HW118" s="12"/>
      <c r="HX118" s="12"/>
      <c r="HY118" s="12"/>
      <c r="HZ118" s="12"/>
      <c r="IA118" s="12"/>
      <c r="IB118" s="12"/>
      <c r="IC118" s="12"/>
      <c r="ID118" s="12"/>
      <c r="IE118" s="12"/>
      <c r="IF118" s="12"/>
      <c r="IG118" s="12"/>
      <c r="IH118" s="12"/>
      <c r="II118" s="12"/>
      <c r="IJ118" s="12"/>
      <c r="IK118" s="12"/>
      <c r="IL118" s="12"/>
      <c r="IM118" s="12"/>
      <c r="IN118" s="12"/>
      <c r="IO118" s="12"/>
      <c r="IP118" s="12"/>
      <c r="IQ118" s="12"/>
    </row>
    <row r="119" spans="74:251" x14ac:dyDescent="0.2">
      <c r="BV119" s="106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  <c r="EM119" s="12"/>
      <c r="EN119" s="12"/>
      <c r="EO119" s="12"/>
      <c r="EP119" s="12"/>
      <c r="EQ119" s="12"/>
      <c r="ER119" s="12"/>
      <c r="ES119" s="12"/>
      <c r="ET119" s="12"/>
      <c r="EU119" s="12"/>
      <c r="EV119" s="12"/>
      <c r="EW119" s="12"/>
      <c r="EX119" s="12"/>
      <c r="EY119" s="12"/>
      <c r="EZ119" s="12"/>
      <c r="FA119" s="12"/>
      <c r="FB119" s="12"/>
      <c r="FC119" s="12"/>
      <c r="FD119" s="12"/>
      <c r="FE119" s="12"/>
      <c r="FF119" s="12"/>
      <c r="FG119" s="12"/>
      <c r="FH119" s="12"/>
      <c r="FI119" s="12"/>
      <c r="FJ119" s="12"/>
      <c r="FK119" s="12"/>
      <c r="FL119" s="12"/>
      <c r="FM119" s="12"/>
      <c r="FN119" s="12"/>
      <c r="FO119" s="12"/>
      <c r="FP119" s="12"/>
      <c r="FQ119" s="12"/>
      <c r="FR119" s="12"/>
      <c r="FS119" s="12"/>
      <c r="FT119" s="12"/>
      <c r="FU119" s="12"/>
      <c r="FV119" s="12"/>
      <c r="FW119" s="12"/>
      <c r="FX119" s="12"/>
      <c r="FY119" s="12"/>
      <c r="FZ119" s="12"/>
      <c r="GA119" s="12"/>
      <c r="GB119" s="12"/>
      <c r="GC119" s="12"/>
      <c r="GD119" s="12"/>
      <c r="GE119" s="12"/>
      <c r="GF119" s="12"/>
      <c r="GG119" s="12"/>
      <c r="GH119" s="12"/>
      <c r="GI119" s="12"/>
      <c r="GJ119" s="12"/>
      <c r="GK119" s="12"/>
      <c r="GL119" s="12"/>
      <c r="GM119" s="12"/>
      <c r="GN119" s="12"/>
      <c r="GO119" s="12"/>
      <c r="GP119" s="12"/>
      <c r="GQ119" s="12"/>
      <c r="GR119" s="12"/>
      <c r="GS119" s="12"/>
      <c r="GT119" s="12"/>
      <c r="GU119" s="12"/>
      <c r="GV119" s="12"/>
      <c r="GW119" s="12"/>
      <c r="GX119" s="12"/>
      <c r="GY119" s="12"/>
      <c r="GZ119" s="12"/>
      <c r="HA119" s="12"/>
      <c r="HB119" s="12"/>
      <c r="HC119" s="12"/>
      <c r="HD119" s="12"/>
      <c r="HE119" s="12"/>
      <c r="HF119" s="12"/>
      <c r="HG119" s="12"/>
      <c r="HH119" s="12"/>
      <c r="HI119" s="12"/>
      <c r="HJ119" s="12"/>
      <c r="HK119" s="12"/>
      <c r="HL119" s="12"/>
      <c r="HM119" s="12"/>
      <c r="HN119" s="12"/>
      <c r="HO119" s="12"/>
      <c r="HP119" s="12"/>
      <c r="HQ119" s="12"/>
      <c r="HR119" s="12"/>
      <c r="HS119" s="12"/>
      <c r="HT119" s="12"/>
      <c r="HU119" s="12"/>
      <c r="HV119" s="12"/>
      <c r="HW119" s="12"/>
      <c r="HX119" s="12"/>
      <c r="HY119" s="12"/>
      <c r="HZ119" s="12"/>
      <c r="IA119" s="12"/>
      <c r="IB119" s="12"/>
      <c r="IC119" s="12"/>
      <c r="ID119" s="12"/>
      <c r="IE119" s="12"/>
      <c r="IF119" s="12"/>
      <c r="IG119" s="12"/>
      <c r="IH119" s="12"/>
      <c r="II119" s="12"/>
      <c r="IJ119" s="12"/>
      <c r="IK119" s="12"/>
      <c r="IL119" s="12"/>
      <c r="IM119" s="12"/>
      <c r="IN119" s="12"/>
      <c r="IO119" s="12"/>
      <c r="IP119" s="12"/>
      <c r="IQ119" s="12"/>
    </row>
    <row r="120" spans="74:251" x14ac:dyDescent="0.2">
      <c r="BV120" s="106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  <c r="EM120" s="12"/>
      <c r="EN120" s="12"/>
      <c r="EO120" s="12"/>
      <c r="EP120" s="12"/>
      <c r="EQ120" s="12"/>
      <c r="ER120" s="12"/>
      <c r="ES120" s="12"/>
      <c r="ET120" s="12"/>
      <c r="EU120" s="12"/>
      <c r="EV120" s="12"/>
      <c r="EW120" s="12"/>
      <c r="EX120" s="12"/>
      <c r="EY120" s="12"/>
      <c r="EZ120" s="12"/>
      <c r="FA120" s="12"/>
      <c r="FB120" s="12"/>
      <c r="FC120" s="12"/>
      <c r="FD120" s="12"/>
      <c r="FE120" s="12"/>
      <c r="FF120" s="12"/>
      <c r="FG120" s="12"/>
      <c r="FH120" s="12"/>
      <c r="FI120" s="12"/>
      <c r="FJ120" s="12"/>
      <c r="FK120" s="12"/>
      <c r="FL120" s="12"/>
      <c r="FM120" s="12"/>
      <c r="FN120" s="12"/>
      <c r="FO120" s="12"/>
      <c r="FP120" s="12"/>
      <c r="FQ120" s="12"/>
      <c r="FR120" s="12"/>
      <c r="FS120" s="12"/>
      <c r="FT120" s="12"/>
      <c r="FU120" s="12"/>
      <c r="FV120" s="12"/>
      <c r="FW120" s="12"/>
      <c r="FX120" s="12"/>
      <c r="FY120" s="12"/>
      <c r="FZ120" s="12"/>
      <c r="GA120" s="12"/>
      <c r="GB120" s="12"/>
      <c r="GC120" s="12"/>
      <c r="GD120" s="12"/>
      <c r="GE120" s="12"/>
      <c r="GF120" s="12"/>
      <c r="GG120" s="12"/>
      <c r="GH120" s="12"/>
      <c r="GI120" s="12"/>
      <c r="GJ120" s="12"/>
      <c r="GK120" s="12"/>
      <c r="GL120" s="12"/>
      <c r="GM120" s="12"/>
      <c r="GN120" s="12"/>
      <c r="GO120" s="12"/>
      <c r="GP120" s="12"/>
      <c r="GQ120" s="12"/>
      <c r="GR120" s="12"/>
      <c r="GS120" s="12"/>
      <c r="GT120" s="12"/>
      <c r="GU120" s="12"/>
      <c r="GV120" s="12"/>
      <c r="GW120" s="12"/>
      <c r="GX120" s="12"/>
      <c r="GY120" s="12"/>
      <c r="GZ120" s="12"/>
      <c r="HA120" s="12"/>
      <c r="HB120" s="12"/>
      <c r="HC120" s="12"/>
      <c r="HD120" s="12"/>
      <c r="HE120" s="12"/>
      <c r="HF120" s="12"/>
      <c r="HG120" s="12"/>
      <c r="HH120" s="12"/>
      <c r="HI120" s="12"/>
      <c r="HJ120" s="12"/>
      <c r="HK120" s="12"/>
      <c r="HL120" s="12"/>
      <c r="HM120" s="12"/>
      <c r="HN120" s="12"/>
      <c r="HO120" s="12"/>
      <c r="HP120" s="12"/>
      <c r="HQ120" s="12"/>
      <c r="HR120" s="12"/>
      <c r="HS120" s="12"/>
      <c r="HT120" s="12"/>
      <c r="HU120" s="12"/>
      <c r="HV120" s="12"/>
      <c r="HW120" s="12"/>
      <c r="HX120" s="12"/>
      <c r="HY120" s="12"/>
      <c r="HZ120" s="12"/>
      <c r="IA120" s="12"/>
      <c r="IB120" s="12"/>
      <c r="IC120" s="12"/>
      <c r="ID120" s="12"/>
      <c r="IE120" s="12"/>
      <c r="IF120" s="12"/>
      <c r="IG120" s="12"/>
      <c r="IH120" s="12"/>
      <c r="II120" s="12"/>
      <c r="IJ120" s="12"/>
      <c r="IK120" s="12"/>
      <c r="IL120" s="12"/>
      <c r="IM120" s="12"/>
      <c r="IN120" s="12"/>
      <c r="IO120" s="12"/>
      <c r="IP120" s="12"/>
      <c r="IQ120" s="12"/>
    </row>
    <row r="121" spans="74:251" x14ac:dyDescent="0.2">
      <c r="BV121" s="106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  <c r="EM121" s="12"/>
      <c r="EN121" s="12"/>
      <c r="EO121" s="12"/>
      <c r="EP121" s="12"/>
      <c r="EQ121" s="12"/>
      <c r="ER121" s="12"/>
      <c r="ES121" s="12"/>
      <c r="ET121" s="12"/>
      <c r="EU121" s="12"/>
      <c r="EV121" s="12"/>
      <c r="EW121" s="12"/>
      <c r="EX121" s="12"/>
      <c r="EY121" s="12"/>
      <c r="EZ121" s="12"/>
      <c r="FA121" s="12"/>
      <c r="FB121" s="12"/>
      <c r="FC121" s="12"/>
      <c r="FD121" s="12"/>
      <c r="FE121" s="12"/>
      <c r="FF121" s="12"/>
      <c r="FG121" s="12"/>
      <c r="FH121" s="12"/>
      <c r="FI121" s="12"/>
      <c r="FJ121" s="12"/>
      <c r="FK121" s="12"/>
      <c r="FL121" s="12"/>
      <c r="FM121" s="12"/>
      <c r="FN121" s="12"/>
      <c r="FO121" s="12"/>
      <c r="FP121" s="12"/>
      <c r="FQ121" s="12"/>
      <c r="FR121" s="12"/>
      <c r="FS121" s="12"/>
      <c r="FT121" s="12"/>
      <c r="FU121" s="12"/>
      <c r="FV121" s="12"/>
      <c r="FW121" s="12"/>
      <c r="FX121" s="12"/>
      <c r="FY121" s="12"/>
      <c r="FZ121" s="12"/>
      <c r="GA121" s="12"/>
      <c r="GB121" s="12"/>
      <c r="GC121" s="12"/>
      <c r="GD121" s="12"/>
      <c r="GE121" s="12"/>
      <c r="GF121" s="12"/>
      <c r="GG121" s="12"/>
      <c r="GH121" s="12"/>
      <c r="GI121" s="12"/>
      <c r="GJ121" s="12"/>
      <c r="GK121" s="12"/>
      <c r="GL121" s="12"/>
      <c r="GM121" s="12"/>
      <c r="GN121" s="12"/>
      <c r="GO121" s="12"/>
      <c r="GP121" s="12"/>
      <c r="GQ121" s="12"/>
      <c r="GR121" s="12"/>
      <c r="GS121" s="12"/>
      <c r="GT121" s="12"/>
      <c r="GU121" s="12"/>
      <c r="GV121" s="12"/>
      <c r="GW121" s="12"/>
      <c r="GX121" s="12"/>
      <c r="GY121" s="12"/>
      <c r="GZ121" s="12"/>
      <c r="HA121" s="12"/>
      <c r="HB121" s="12"/>
      <c r="HC121" s="12"/>
      <c r="HD121" s="12"/>
      <c r="HE121" s="12"/>
      <c r="HF121" s="12"/>
      <c r="HG121" s="12"/>
      <c r="HH121" s="12"/>
      <c r="HI121" s="12"/>
      <c r="HJ121" s="12"/>
      <c r="HK121" s="12"/>
      <c r="HL121" s="12"/>
      <c r="HM121" s="12"/>
      <c r="HN121" s="12"/>
      <c r="HO121" s="12"/>
      <c r="HP121" s="12"/>
      <c r="HQ121" s="12"/>
      <c r="HR121" s="12"/>
      <c r="HS121" s="12"/>
      <c r="HT121" s="12"/>
      <c r="HU121" s="12"/>
      <c r="HV121" s="12"/>
      <c r="HW121" s="12"/>
      <c r="HX121" s="12"/>
      <c r="HY121" s="12"/>
      <c r="HZ121" s="12"/>
      <c r="IA121" s="12"/>
      <c r="IB121" s="12"/>
      <c r="IC121" s="12"/>
      <c r="ID121" s="12"/>
      <c r="IE121" s="12"/>
      <c r="IF121" s="12"/>
      <c r="IG121" s="12"/>
      <c r="IH121" s="12"/>
      <c r="II121" s="12"/>
      <c r="IJ121" s="12"/>
      <c r="IK121" s="12"/>
      <c r="IL121" s="12"/>
      <c r="IM121" s="12"/>
      <c r="IN121" s="12"/>
      <c r="IO121" s="12"/>
      <c r="IP121" s="12"/>
      <c r="IQ121" s="12"/>
    </row>
    <row r="122" spans="74:251" x14ac:dyDescent="0.2">
      <c r="BV122" s="106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  <c r="EM122" s="12"/>
      <c r="EN122" s="12"/>
      <c r="EO122" s="12"/>
      <c r="EP122" s="12"/>
      <c r="EQ122" s="12"/>
      <c r="ER122" s="12"/>
      <c r="ES122" s="12"/>
      <c r="ET122" s="12"/>
      <c r="EU122" s="12"/>
      <c r="EV122" s="12"/>
      <c r="EW122" s="12"/>
      <c r="EX122" s="12"/>
      <c r="EY122" s="12"/>
      <c r="EZ122" s="12"/>
      <c r="FA122" s="12"/>
      <c r="FB122" s="12"/>
      <c r="FC122" s="12"/>
      <c r="FD122" s="12"/>
      <c r="FE122" s="12"/>
      <c r="FF122" s="12"/>
      <c r="FG122" s="12"/>
      <c r="FH122" s="12"/>
      <c r="FI122" s="12"/>
      <c r="FJ122" s="12"/>
      <c r="FK122" s="12"/>
      <c r="FL122" s="12"/>
      <c r="FM122" s="12"/>
      <c r="FN122" s="12"/>
      <c r="FO122" s="12"/>
      <c r="FP122" s="12"/>
      <c r="FQ122" s="12"/>
      <c r="FR122" s="12"/>
      <c r="FS122" s="12"/>
      <c r="FT122" s="12"/>
      <c r="FU122" s="12"/>
      <c r="FV122" s="12"/>
      <c r="FW122" s="12"/>
      <c r="FX122" s="12"/>
      <c r="FY122" s="12"/>
      <c r="FZ122" s="12"/>
      <c r="GA122" s="12"/>
      <c r="GB122" s="12"/>
      <c r="GC122" s="12"/>
      <c r="GD122" s="12"/>
      <c r="GE122" s="12"/>
      <c r="GF122" s="12"/>
      <c r="GG122" s="12"/>
      <c r="GH122" s="12"/>
      <c r="GI122" s="12"/>
      <c r="GJ122" s="12"/>
      <c r="GK122" s="12"/>
      <c r="GL122" s="12"/>
      <c r="GM122" s="12"/>
      <c r="GN122" s="12"/>
      <c r="GO122" s="12"/>
      <c r="GP122" s="12"/>
      <c r="GQ122" s="12"/>
      <c r="GR122" s="12"/>
      <c r="GS122" s="12"/>
      <c r="GT122" s="12"/>
      <c r="GU122" s="12"/>
      <c r="GV122" s="12"/>
      <c r="GW122" s="12"/>
      <c r="GX122" s="12"/>
      <c r="GY122" s="12"/>
      <c r="GZ122" s="12"/>
      <c r="HA122" s="12"/>
      <c r="HB122" s="12"/>
      <c r="HC122" s="12"/>
      <c r="HD122" s="12"/>
      <c r="HE122" s="12"/>
      <c r="HF122" s="12"/>
      <c r="HG122" s="12"/>
      <c r="HH122" s="12"/>
      <c r="HI122" s="12"/>
      <c r="HJ122" s="12"/>
      <c r="HK122" s="12"/>
      <c r="HL122" s="12"/>
      <c r="HM122" s="12"/>
      <c r="HN122" s="12"/>
      <c r="HO122" s="12"/>
      <c r="HP122" s="12"/>
      <c r="HQ122" s="12"/>
      <c r="HR122" s="12"/>
      <c r="HS122" s="12"/>
      <c r="HT122" s="12"/>
      <c r="HU122" s="12"/>
      <c r="HV122" s="12"/>
      <c r="HW122" s="12"/>
      <c r="HX122" s="12"/>
      <c r="HY122" s="12"/>
      <c r="HZ122" s="12"/>
      <c r="IA122" s="12"/>
      <c r="IB122" s="12"/>
      <c r="IC122" s="12"/>
      <c r="ID122" s="12"/>
      <c r="IE122" s="12"/>
      <c r="IF122" s="12"/>
      <c r="IG122" s="12"/>
      <c r="IH122" s="12"/>
      <c r="II122" s="12"/>
      <c r="IJ122" s="12"/>
      <c r="IK122" s="12"/>
      <c r="IL122" s="12"/>
      <c r="IM122" s="12"/>
      <c r="IN122" s="12"/>
      <c r="IO122" s="12"/>
      <c r="IP122" s="12"/>
      <c r="IQ122" s="12"/>
    </row>
    <row r="123" spans="74:251" x14ac:dyDescent="0.2">
      <c r="BV123" s="106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  <c r="EM123" s="12"/>
      <c r="EN123" s="12"/>
      <c r="EO123" s="12"/>
      <c r="EP123" s="12"/>
      <c r="EQ123" s="12"/>
      <c r="ER123" s="12"/>
      <c r="ES123" s="12"/>
      <c r="ET123" s="12"/>
      <c r="EU123" s="12"/>
      <c r="EV123" s="12"/>
      <c r="EW123" s="12"/>
      <c r="EX123" s="12"/>
      <c r="EY123" s="12"/>
      <c r="EZ123" s="12"/>
      <c r="FA123" s="12"/>
      <c r="FB123" s="12"/>
      <c r="FC123" s="12"/>
      <c r="FD123" s="12"/>
      <c r="FE123" s="12"/>
      <c r="FF123" s="12"/>
      <c r="FG123" s="12"/>
      <c r="FH123" s="12"/>
      <c r="FI123" s="12"/>
      <c r="FJ123" s="12"/>
      <c r="FK123" s="12"/>
      <c r="FL123" s="12"/>
      <c r="FM123" s="12"/>
      <c r="FN123" s="12"/>
      <c r="FO123" s="12"/>
      <c r="FP123" s="12"/>
      <c r="FQ123" s="12"/>
      <c r="FR123" s="12"/>
      <c r="FS123" s="12"/>
      <c r="FT123" s="12"/>
      <c r="FU123" s="12"/>
      <c r="FV123" s="12"/>
      <c r="FW123" s="12"/>
      <c r="FX123" s="12"/>
      <c r="FY123" s="12"/>
      <c r="FZ123" s="12"/>
      <c r="GA123" s="12"/>
      <c r="GB123" s="12"/>
      <c r="GC123" s="12"/>
      <c r="GD123" s="12"/>
      <c r="GE123" s="12"/>
      <c r="GF123" s="12"/>
      <c r="GG123" s="12"/>
      <c r="GH123" s="12"/>
      <c r="GI123" s="12"/>
      <c r="GJ123" s="12"/>
      <c r="GK123" s="12"/>
      <c r="GL123" s="12"/>
      <c r="GM123" s="12"/>
      <c r="GN123" s="12"/>
      <c r="GO123" s="12"/>
      <c r="GP123" s="12"/>
      <c r="GQ123" s="12"/>
      <c r="GR123" s="12"/>
      <c r="GS123" s="12"/>
      <c r="GT123" s="12"/>
      <c r="GU123" s="12"/>
      <c r="GV123" s="12"/>
      <c r="GW123" s="12"/>
      <c r="GX123" s="12"/>
      <c r="GY123" s="12"/>
      <c r="GZ123" s="12"/>
      <c r="HA123" s="12"/>
      <c r="HB123" s="12"/>
      <c r="HC123" s="12"/>
      <c r="HD123" s="12"/>
      <c r="HE123" s="12"/>
      <c r="HF123" s="12"/>
      <c r="HG123" s="12"/>
      <c r="HH123" s="12"/>
      <c r="HI123" s="12"/>
      <c r="HJ123" s="12"/>
      <c r="HK123" s="12"/>
      <c r="HL123" s="12"/>
      <c r="HM123" s="12"/>
      <c r="HN123" s="12"/>
      <c r="HO123" s="12"/>
      <c r="HP123" s="12"/>
      <c r="HQ123" s="12"/>
      <c r="HR123" s="12"/>
      <c r="HS123" s="12"/>
      <c r="HT123" s="12"/>
      <c r="HU123" s="12"/>
      <c r="HV123" s="12"/>
      <c r="HW123" s="12"/>
      <c r="HX123" s="12"/>
      <c r="HY123" s="12"/>
      <c r="HZ123" s="12"/>
      <c r="IA123" s="12"/>
      <c r="IB123" s="12"/>
      <c r="IC123" s="12"/>
      <c r="ID123" s="12"/>
      <c r="IE123" s="12"/>
      <c r="IF123" s="12"/>
      <c r="IG123" s="12"/>
      <c r="IH123" s="12"/>
      <c r="II123" s="12"/>
      <c r="IJ123" s="12"/>
      <c r="IK123" s="12"/>
      <c r="IL123" s="12"/>
      <c r="IM123" s="12"/>
      <c r="IN123" s="12"/>
      <c r="IO123" s="12"/>
      <c r="IP123" s="12"/>
      <c r="IQ123" s="12"/>
    </row>
    <row r="124" spans="74:251" x14ac:dyDescent="0.2">
      <c r="BV124" s="106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  <c r="EL124" s="12"/>
      <c r="EM124" s="12"/>
      <c r="EN124" s="12"/>
      <c r="EO124" s="12"/>
      <c r="EP124" s="12"/>
      <c r="EQ124" s="12"/>
      <c r="ER124" s="12"/>
      <c r="ES124" s="12"/>
      <c r="ET124" s="12"/>
      <c r="EU124" s="12"/>
      <c r="EV124" s="12"/>
      <c r="EW124" s="12"/>
      <c r="EX124" s="12"/>
      <c r="EY124" s="12"/>
      <c r="EZ124" s="12"/>
      <c r="FA124" s="12"/>
      <c r="FB124" s="12"/>
      <c r="FC124" s="12"/>
      <c r="FD124" s="12"/>
      <c r="FE124" s="12"/>
      <c r="FF124" s="12"/>
      <c r="FG124" s="12"/>
      <c r="FH124" s="12"/>
      <c r="FI124" s="12"/>
      <c r="FJ124" s="12"/>
      <c r="FK124" s="12"/>
      <c r="FL124" s="12"/>
      <c r="FM124" s="12"/>
      <c r="FN124" s="12"/>
      <c r="FO124" s="12"/>
      <c r="FP124" s="12"/>
      <c r="FQ124" s="12"/>
      <c r="FR124" s="12"/>
      <c r="FS124" s="12"/>
      <c r="FT124" s="12"/>
      <c r="FU124" s="12"/>
      <c r="FV124" s="12"/>
      <c r="FW124" s="12"/>
      <c r="FX124" s="12"/>
      <c r="FY124" s="12"/>
      <c r="FZ124" s="12"/>
      <c r="GA124" s="12"/>
      <c r="GB124" s="12"/>
      <c r="GC124" s="12"/>
      <c r="GD124" s="12"/>
      <c r="GE124" s="12"/>
      <c r="GF124" s="12"/>
      <c r="GG124" s="12"/>
      <c r="GH124" s="12"/>
      <c r="GI124" s="12"/>
      <c r="GJ124" s="12"/>
      <c r="GK124" s="12"/>
      <c r="GL124" s="12"/>
      <c r="GM124" s="12"/>
      <c r="GN124" s="12"/>
      <c r="GO124" s="12"/>
      <c r="GP124" s="12"/>
      <c r="GQ124" s="12"/>
      <c r="GR124" s="12"/>
      <c r="GS124" s="12"/>
      <c r="GT124" s="12"/>
      <c r="GU124" s="12"/>
      <c r="GV124" s="12"/>
      <c r="GW124" s="12"/>
      <c r="GX124" s="12"/>
      <c r="GY124" s="12"/>
      <c r="GZ124" s="12"/>
      <c r="HA124" s="12"/>
      <c r="HB124" s="12"/>
      <c r="HC124" s="12"/>
      <c r="HD124" s="12"/>
      <c r="HE124" s="12"/>
      <c r="HF124" s="12"/>
      <c r="HG124" s="12"/>
      <c r="HH124" s="12"/>
      <c r="HI124" s="12"/>
      <c r="HJ124" s="12"/>
      <c r="HK124" s="12"/>
      <c r="HL124" s="12"/>
      <c r="HM124" s="12"/>
      <c r="HN124" s="12"/>
      <c r="HO124" s="12"/>
      <c r="HP124" s="12"/>
      <c r="HQ124" s="12"/>
      <c r="HR124" s="12"/>
      <c r="HS124" s="12"/>
      <c r="HT124" s="12"/>
      <c r="HU124" s="12"/>
      <c r="HV124" s="12"/>
      <c r="HW124" s="12"/>
      <c r="HX124" s="12"/>
      <c r="HY124" s="12"/>
      <c r="HZ124" s="12"/>
      <c r="IA124" s="12"/>
      <c r="IB124" s="12"/>
      <c r="IC124" s="12"/>
      <c r="ID124" s="12"/>
      <c r="IE124" s="12"/>
      <c r="IF124" s="12"/>
      <c r="IG124" s="12"/>
      <c r="IH124" s="12"/>
      <c r="II124" s="12"/>
      <c r="IJ124" s="12"/>
      <c r="IK124" s="12"/>
      <c r="IL124" s="12"/>
      <c r="IM124" s="12"/>
      <c r="IN124" s="12"/>
      <c r="IO124" s="12"/>
      <c r="IP124" s="12"/>
      <c r="IQ124" s="12"/>
    </row>
    <row r="125" spans="74:251" x14ac:dyDescent="0.2">
      <c r="BV125" s="106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  <c r="EZ125" s="12"/>
      <c r="FA125" s="12"/>
      <c r="FB125" s="12"/>
      <c r="FC125" s="12"/>
      <c r="FD125" s="12"/>
      <c r="FE125" s="12"/>
      <c r="FF125" s="12"/>
      <c r="FG125" s="12"/>
      <c r="FH125" s="12"/>
      <c r="FI125" s="12"/>
      <c r="FJ125" s="12"/>
      <c r="FK125" s="12"/>
      <c r="FL125" s="12"/>
      <c r="FM125" s="12"/>
      <c r="FN125" s="12"/>
      <c r="FO125" s="12"/>
      <c r="FP125" s="12"/>
      <c r="FQ125" s="12"/>
      <c r="FR125" s="12"/>
      <c r="FS125" s="12"/>
      <c r="FT125" s="12"/>
      <c r="FU125" s="12"/>
      <c r="FV125" s="12"/>
      <c r="FW125" s="12"/>
      <c r="FX125" s="12"/>
      <c r="FY125" s="12"/>
      <c r="FZ125" s="12"/>
      <c r="GA125" s="12"/>
      <c r="GB125" s="12"/>
      <c r="GC125" s="12"/>
      <c r="GD125" s="12"/>
      <c r="GE125" s="12"/>
      <c r="GF125" s="12"/>
      <c r="GG125" s="12"/>
      <c r="GH125" s="12"/>
      <c r="GI125" s="12"/>
      <c r="GJ125" s="12"/>
      <c r="GK125" s="12"/>
      <c r="GL125" s="12"/>
      <c r="GM125" s="12"/>
      <c r="GN125" s="12"/>
      <c r="GO125" s="12"/>
      <c r="GP125" s="12"/>
      <c r="GQ125" s="12"/>
      <c r="GR125" s="12"/>
      <c r="GS125" s="12"/>
      <c r="GT125" s="12"/>
      <c r="GU125" s="12"/>
      <c r="GV125" s="12"/>
      <c r="GW125" s="12"/>
      <c r="GX125" s="12"/>
      <c r="GY125" s="12"/>
      <c r="GZ125" s="12"/>
      <c r="HA125" s="12"/>
      <c r="HB125" s="12"/>
      <c r="HC125" s="12"/>
      <c r="HD125" s="12"/>
      <c r="HE125" s="12"/>
      <c r="HF125" s="12"/>
      <c r="HG125" s="12"/>
      <c r="HH125" s="12"/>
      <c r="HI125" s="12"/>
      <c r="HJ125" s="12"/>
      <c r="HK125" s="12"/>
      <c r="HL125" s="12"/>
      <c r="HM125" s="12"/>
      <c r="HN125" s="12"/>
      <c r="HO125" s="12"/>
      <c r="HP125" s="12"/>
      <c r="HQ125" s="12"/>
      <c r="HR125" s="12"/>
      <c r="HS125" s="12"/>
      <c r="HT125" s="12"/>
      <c r="HU125" s="12"/>
      <c r="HV125" s="12"/>
      <c r="HW125" s="12"/>
      <c r="HX125" s="12"/>
      <c r="HY125" s="12"/>
      <c r="HZ125" s="12"/>
      <c r="IA125" s="12"/>
      <c r="IB125" s="12"/>
      <c r="IC125" s="12"/>
      <c r="ID125" s="12"/>
      <c r="IE125" s="12"/>
      <c r="IF125" s="12"/>
      <c r="IG125" s="12"/>
      <c r="IH125" s="12"/>
      <c r="II125" s="12"/>
      <c r="IJ125" s="12"/>
      <c r="IK125" s="12"/>
      <c r="IL125" s="12"/>
      <c r="IM125" s="12"/>
      <c r="IN125" s="12"/>
      <c r="IO125" s="12"/>
      <c r="IP125" s="12"/>
      <c r="IQ125" s="12"/>
    </row>
    <row r="126" spans="74:251" x14ac:dyDescent="0.2">
      <c r="BV126" s="106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  <c r="EF126" s="12"/>
      <c r="EG126" s="12"/>
      <c r="EH126" s="12"/>
      <c r="EI126" s="12"/>
      <c r="EJ126" s="12"/>
      <c r="EK126" s="12"/>
      <c r="EL126" s="12"/>
      <c r="EM126" s="12"/>
      <c r="EN126" s="12"/>
      <c r="EO126" s="12"/>
      <c r="EP126" s="12"/>
      <c r="EQ126" s="12"/>
      <c r="ER126" s="12"/>
      <c r="ES126" s="12"/>
      <c r="ET126" s="12"/>
      <c r="EU126" s="12"/>
      <c r="EV126" s="12"/>
      <c r="EW126" s="12"/>
      <c r="EX126" s="12"/>
      <c r="EY126" s="12"/>
      <c r="EZ126" s="12"/>
      <c r="FA126" s="12"/>
      <c r="FB126" s="12"/>
      <c r="FC126" s="12"/>
      <c r="FD126" s="12"/>
      <c r="FE126" s="12"/>
      <c r="FF126" s="12"/>
      <c r="FG126" s="12"/>
      <c r="FH126" s="12"/>
      <c r="FI126" s="12"/>
      <c r="FJ126" s="12"/>
      <c r="FK126" s="12"/>
      <c r="FL126" s="12"/>
      <c r="FM126" s="12"/>
      <c r="FN126" s="12"/>
      <c r="FO126" s="12"/>
      <c r="FP126" s="12"/>
      <c r="FQ126" s="12"/>
      <c r="FR126" s="12"/>
      <c r="FS126" s="12"/>
      <c r="FT126" s="12"/>
      <c r="FU126" s="12"/>
      <c r="FV126" s="12"/>
      <c r="FW126" s="12"/>
      <c r="FX126" s="12"/>
      <c r="FY126" s="12"/>
      <c r="FZ126" s="12"/>
      <c r="GA126" s="12"/>
      <c r="GB126" s="12"/>
      <c r="GC126" s="12"/>
      <c r="GD126" s="12"/>
      <c r="GE126" s="12"/>
      <c r="GF126" s="12"/>
      <c r="GG126" s="12"/>
      <c r="GH126" s="12"/>
      <c r="GI126" s="12"/>
      <c r="GJ126" s="12"/>
      <c r="GK126" s="12"/>
      <c r="GL126" s="12"/>
      <c r="GM126" s="12"/>
      <c r="GN126" s="12"/>
      <c r="GO126" s="12"/>
      <c r="GP126" s="12"/>
      <c r="GQ126" s="12"/>
      <c r="GR126" s="12"/>
      <c r="GS126" s="12"/>
      <c r="GT126" s="12"/>
      <c r="GU126" s="12"/>
      <c r="GV126" s="12"/>
      <c r="GW126" s="12"/>
      <c r="GX126" s="12"/>
      <c r="GY126" s="12"/>
      <c r="GZ126" s="12"/>
      <c r="HA126" s="12"/>
      <c r="HB126" s="12"/>
      <c r="HC126" s="12"/>
      <c r="HD126" s="12"/>
      <c r="HE126" s="12"/>
      <c r="HF126" s="12"/>
      <c r="HG126" s="12"/>
      <c r="HH126" s="12"/>
      <c r="HI126" s="12"/>
      <c r="HJ126" s="12"/>
      <c r="HK126" s="12"/>
      <c r="HL126" s="12"/>
      <c r="HM126" s="12"/>
      <c r="HN126" s="12"/>
      <c r="HO126" s="12"/>
      <c r="HP126" s="12"/>
      <c r="HQ126" s="12"/>
      <c r="HR126" s="12"/>
      <c r="HS126" s="12"/>
      <c r="HT126" s="12"/>
      <c r="HU126" s="12"/>
      <c r="HV126" s="12"/>
      <c r="HW126" s="12"/>
      <c r="HX126" s="12"/>
      <c r="HY126" s="12"/>
      <c r="HZ126" s="12"/>
      <c r="IA126" s="12"/>
      <c r="IB126" s="12"/>
      <c r="IC126" s="12"/>
      <c r="ID126" s="12"/>
      <c r="IE126" s="12"/>
      <c r="IF126" s="12"/>
      <c r="IG126" s="12"/>
      <c r="IH126" s="12"/>
      <c r="II126" s="12"/>
      <c r="IJ126" s="12"/>
      <c r="IK126" s="12"/>
      <c r="IL126" s="12"/>
      <c r="IM126" s="12"/>
      <c r="IN126" s="12"/>
      <c r="IO126" s="12"/>
      <c r="IP126" s="12"/>
      <c r="IQ126" s="12"/>
    </row>
    <row r="127" spans="74:251" x14ac:dyDescent="0.2">
      <c r="BV127" s="106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  <c r="EL127" s="12"/>
      <c r="EM127" s="12"/>
      <c r="EN127" s="12"/>
      <c r="EO127" s="12"/>
      <c r="EP127" s="12"/>
      <c r="EQ127" s="12"/>
      <c r="ER127" s="12"/>
      <c r="ES127" s="12"/>
      <c r="ET127" s="12"/>
      <c r="EU127" s="12"/>
      <c r="EV127" s="12"/>
      <c r="EW127" s="12"/>
      <c r="EX127" s="12"/>
      <c r="EY127" s="12"/>
      <c r="EZ127" s="12"/>
      <c r="FA127" s="12"/>
      <c r="FB127" s="12"/>
      <c r="FC127" s="12"/>
      <c r="FD127" s="12"/>
      <c r="FE127" s="12"/>
      <c r="FF127" s="12"/>
      <c r="FG127" s="12"/>
      <c r="FH127" s="12"/>
      <c r="FI127" s="12"/>
      <c r="FJ127" s="12"/>
      <c r="FK127" s="12"/>
      <c r="FL127" s="12"/>
      <c r="FM127" s="12"/>
      <c r="FN127" s="12"/>
      <c r="FO127" s="12"/>
      <c r="FP127" s="12"/>
      <c r="FQ127" s="12"/>
      <c r="FR127" s="12"/>
      <c r="FS127" s="12"/>
      <c r="FT127" s="12"/>
      <c r="FU127" s="12"/>
      <c r="FV127" s="12"/>
      <c r="FW127" s="12"/>
      <c r="FX127" s="12"/>
      <c r="FY127" s="12"/>
      <c r="FZ127" s="12"/>
      <c r="GA127" s="12"/>
      <c r="GB127" s="12"/>
      <c r="GC127" s="12"/>
      <c r="GD127" s="12"/>
      <c r="GE127" s="12"/>
      <c r="GF127" s="12"/>
      <c r="GG127" s="12"/>
      <c r="GH127" s="12"/>
      <c r="GI127" s="12"/>
      <c r="GJ127" s="12"/>
      <c r="GK127" s="12"/>
      <c r="GL127" s="12"/>
      <c r="GM127" s="12"/>
      <c r="GN127" s="12"/>
      <c r="GO127" s="12"/>
      <c r="GP127" s="12"/>
      <c r="GQ127" s="12"/>
      <c r="GR127" s="12"/>
      <c r="GS127" s="12"/>
      <c r="GT127" s="12"/>
      <c r="GU127" s="12"/>
      <c r="GV127" s="12"/>
      <c r="GW127" s="12"/>
      <c r="GX127" s="12"/>
      <c r="GY127" s="12"/>
      <c r="GZ127" s="12"/>
      <c r="HA127" s="12"/>
      <c r="HB127" s="12"/>
      <c r="HC127" s="12"/>
      <c r="HD127" s="12"/>
      <c r="HE127" s="12"/>
      <c r="HF127" s="12"/>
      <c r="HG127" s="12"/>
      <c r="HH127" s="12"/>
      <c r="HI127" s="12"/>
      <c r="HJ127" s="12"/>
      <c r="HK127" s="12"/>
      <c r="HL127" s="12"/>
      <c r="HM127" s="12"/>
      <c r="HN127" s="12"/>
      <c r="HO127" s="12"/>
      <c r="HP127" s="12"/>
      <c r="HQ127" s="12"/>
      <c r="HR127" s="12"/>
      <c r="HS127" s="12"/>
      <c r="HT127" s="12"/>
      <c r="HU127" s="12"/>
      <c r="HV127" s="12"/>
      <c r="HW127" s="12"/>
      <c r="HX127" s="12"/>
      <c r="HY127" s="12"/>
      <c r="HZ127" s="12"/>
      <c r="IA127" s="12"/>
      <c r="IB127" s="12"/>
      <c r="IC127" s="12"/>
      <c r="ID127" s="12"/>
      <c r="IE127" s="12"/>
      <c r="IF127" s="12"/>
      <c r="IG127" s="12"/>
      <c r="IH127" s="12"/>
      <c r="II127" s="12"/>
      <c r="IJ127" s="12"/>
      <c r="IK127" s="12"/>
      <c r="IL127" s="12"/>
      <c r="IM127" s="12"/>
      <c r="IN127" s="12"/>
      <c r="IO127" s="12"/>
      <c r="IP127" s="12"/>
      <c r="IQ127" s="12"/>
    </row>
    <row r="128" spans="74:251" x14ac:dyDescent="0.2">
      <c r="BV128" s="106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  <c r="EL128" s="12"/>
      <c r="EM128" s="12"/>
      <c r="EN128" s="12"/>
      <c r="EO128" s="12"/>
      <c r="EP128" s="12"/>
      <c r="EQ128" s="12"/>
      <c r="ER128" s="12"/>
      <c r="ES128" s="12"/>
      <c r="ET128" s="12"/>
      <c r="EU128" s="12"/>
      <c r="EV128" s="12"/>
      <c r="EW128" s="12"/>
      <c r="EX128" s="12"/>
      <c r="EY128" s="12"/>
      <c r="EZ128" s="12"/>
      <c r="FA128" s="12"/>
      <c r="FB128" s="12"/>
      <c r="FC128" s="12"/>
      <c r="FD128" s="12"/>
      <c r="FE128" s="12"/>
      <c r="FF128" s="12"/>
      <c r="FG128" s="12"/>
      <c r="FH128" s="12"/>
      <c r="FI128" s="12"/>
      <c r="FJ128" s="12"/>
      <c r="FK128" s="12"/>
      <c r="FL128" s="12"/>
      <c r="FM128" s="12"/>
      <c r="FN128" s="12"/>
      <c r="FO128" s="12"/>
      <c r="FP128" s="12"/>
      <c r="FQ128" s="12"/>
      <c r="FR128" s="12"/>
      <c r="FS128" s="12"/>
      <c r="FT128" s="12"/>
      <c r="FU128" s="12"/>
      <c r="FV128" s="12"/>
      <c r="FW128" s="12"/>
      <c r="FX128" s="12"/>
      <c r="FY128" s="12"/>
      <c r="FZ128" s="12"/>
      <c r="GA128" s="12"/>
      <c r="GB128" s="12"/>
      <c r="GC128" s="12"/>
      <c r="GD128" s="12"/>
      <c r="GE128" s="12"/>
      <c r="GF128" s="12"/>
      <c r="GG128" s="12"/>
      <c r="GH128" s="12"/>
      <c r="GI128" s="12"/>
      <c r="GJ128" s="12"/>
      <c r="GK128" s="12"/>
      <c r="GL128" s="12"/>
      <c r="GM128" s="12"/>
      <c r="GN128" s="12"/>
      <c r="GO128" s="12"/>
      <c r="GP128" s="12"/>
      <c r="GQ128" s="12"/>
      <c r="GR128" s="12"/>
      <c r="GS128" s="12"/>
      <c r="GT128" s="12"/>
      <c r="GU128" s="12"/>
      <c r="GV128" s="12"/>
      <c r="GW128" s="12"/>
      <c r="GX128" s="12"/>
      <c r="GY128" s="12"/>
      <c r="GZ128" s="12"/>
      <c r="HA128" s="12"/>
      <c r="HB128" s="12"/>
      <c r="HC128" s="12"/>
      <c r="HD128" s="12"/>
      <c r="HE128" s="12"/>
      <c r="HF128" s="12"/>
      <c r="HG128" s="12"/>
      <c r="HH128" s="12"/>
      <c r="HI128" s="12"/>
      <c r="HJ128" s="12"/>
      <c r="HK128" s="12"/>
      <c r="HL128" s="12"/>
      <c r="HM128" s="12"/>
      <c r="HN128" s="12"/>
      <c r="HO128" s="12"/>
      <c r="HP128" s="12"/>
      <c r="HQ128" s="12"/>
      <c r="HR128" s="12"/>
      <c r="HS128" s="12"/>
      <c r="HT128" s="12"/>
      <c r="HU128" s="12"/>
      <c r="HV128" s="12"/>
      <c r="HW128" s="12"/>
      <c r="HX128" s="12"/>
      <c r="HY128" s="12"/>
      <c r="HZ128" s="12"/>
      <c r="IA128" s="12"/>
      <c r="IB128" s="12"/>
      <c r="IC128" s="12"/>
      <c r="ID128" s="12"/>
      <c r="IE128" s="12"/>
      <c r="IF128" s="12"/>
      <c r="IG128" s="12"/>
      <c r="IH128" s="12"/>
      <c r="II128" s="12"/>
      <c r="IJ128" s="12"/>
      <c r="IK128" s="12"/>
      <c r="IL128" s="12"/>
      <c r="IM128" s="12"/>
      <c r="IN128" s="12"/>
      <c r="IO128" s="12"/>
      <c r="IP128" s="12"/>
      <c r="IQ128" s="12"/>
    </row>
    <row r="129" spans="74:251" x14ac:dyDescent="0.2">
      <c r="BV129" s="106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  <c r="EL129" s="12"/>
      <c r="EM129" s="12"/>
      <c r="EN129" s="12"/>
      <c r="EO129" s="12"/>
      <c r="EP129" s="12"/>
      <c r="EQ129" s="12"/>
      <c r="ER129" s="12"/>
      <c r="ES129" s="12"/>
      <c r="ET129" s="12"/>
      <c r="EU129" s="12"/>
      <c r="EV129" s="12"/>
      <c r="EW129" s="12"/>
      <c r="EX129" s="12"/>
      <c r="EY129" s="12"/>
      <c r="EZ129" s="12"/>
      <c r="FA129" s="12"/>
      <c r="FB129" s="12"/>
      <c r="FC129" s="12"/>
      <c r="FD129" s="12"/>
      <c r="FE129" s="12"/>
      <c r="FF129" s="12"/>
      <c r="FG129" s="12"/>
      <c r="FH129" s="12"/>
      <c r="FI129" s="12"/>
      <c r="FJ129" s="12"/>
      <c r="FK129" s="12"/>
      <c r="FL129" s="12"/>
      <c r="FM129" s="12"/>
      <c r="FN129" s="12"/>
      <c r="FO129" s="12"/>
      <c r="FP129" s="12"/>
      <c r="FQ129" s="12"/>
      <c r="FR129" s="12"/>
      <c r="FS129" s="12"/>
      <c r="FT129" s="12"/>
      <c r="FU129" s="12"/>
      <c r="FV129" s="12"/>
      <c r="FW129" s="12"/>
      <c r="FX129" s="12"/>
      <c r="FY129" s="12"/>
      <c r="FZ129" s="12"/>
      <c r="GA129" s="12"/>
      <c r="GB129" s="12"/>
      <c r="GC129" s="12"/>
      <c r="GD129" s="12"/>
      <c r="GE129" s="12"/>
      <c r="GF129" s="12"/>
      <c r="GG129" s="12"/>
      <c r="GH129" s="12"/>
      <c r="GI129" s="12"/>
      <c r="GJ129" s="12"/>
      <c r="GK129" s="12"/>
      <c r="GL129" s="12"/>
      <c r="GM129" s="12"/>
      <c r="GN129" s="12"/>
      <c r="GO129" s="12"/>
      <c r="GP129" s="12"/>
      <c r="GQ129" s="12"/>
      <c r="GR129" s="12"/>
      <c r="GS129" s="12"/>
      <c r="GT129" s="12"/>
      <c r="GU129" s="12"/>
      <c r="GV129" s="12"/>
      <c r="GW129" s="12"/>
      <c r="GX129" s="12"/>
      <c r="GY129" s="12"/>
      <c r="GZ129" s="12"/>
      <c r="HA129" s="12"/>
      <c r="HB129" s="12"/>
      <c r="HC129" s="12"/>
      <c r="HD129" s="12"/>
      <c r="HE129" s="12"/>
      <c r="HF129" s="12"/>
      <c r="HG129" s="12"/>
      <c r="HH129" s="12"/>
      <c r="HI129" s="12"/>
      <c r="HJ129" s="12"/>
      <c r="HK129" s="12"/>
      <c r="HL129" s="12"/>
      <c r="HM129" s="12"/>
      <c r="HN129" s="12"/>
      <c r="HO129" s="12"/>
      <c r="HP129" s="12"/>
      <c r="HQ129" s="12"/>
      <c r="HR129" s="12"/>
      <c r="HS129" s="12"/>
      <c r="HT129" s="12"/>
      <c r="HU129" s="12"/>
      <c r="HV129" s="12"/>
      <c r="HW129" s="12"/>
      <c r="HX129" s="12"/>
      <c r="HY129" s="12"/>
      <c r="HZ129" s="12"/>
      <c r="IA129" s="12"/>
      <c r="IB129" s="12"/>
      <c r="IC129" s="12"/>
      <c r="ID129" s="12"/>
      <c r="IE129" s="12"/>
      <c r="IF129" s="12"/>
      <c r="IG129" s="12"/>
      <c r="IH129" s="12"/>
      <c r="II129" s="12"/>
      <c r="IJ129" s="12"/>
      <c r="IK129" s="12"/>
      <c r="IL129" s="12"/>
      <c r="IM129" s="12"/>
      <c r="IN129" s="12"/>
      <c r="IO129" s="12"/>
      <c r="IP129" s="12"/>
      <c r="IQ129" s="12"/>
    </row>
    <row r="130" spans="74:251" x14ac:dyDescent="0.2">
      <c r="BV130" s="106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  <c r="EM130" s="12"/>
      <c r="EN130" s="12"/>
      <c r="EO130" s="12"/>
      <c r="EP130" s="12"/>
      <c r="EQ130" s="12"/>
      <c r="ER130" s="12"/>
      <c r="ES130" s="12"/>
      <c r="ET130" s="12"/>
      <c r="EU130" s="12"/>
      <c r="EV130" s="12"/>
      <c r="EW130" s="12"/>
      <c r="EX130" s="12"/>
      <c r="EY130" s="12"/>
      <c r="EZ130" s="12"/>
      <c r="FA130" s="12"/>
      <c r="FB130" s="12"/>
      <c r="FC130" s="12"/>
      <c r="FD130" s="12"/>
      <c r="FE130" s="12"/>
      <c r="FF130" s="12"/>
      <c r="FG130" s="12"/>
      <c r="FH130" s="12"/>
      <c r="FI130" s="12"/>
      <c r="FJ130" s="12"/>
      <c r="FK130" s="12"/>
      <c r="FL130" s="12"/>
      <c r="FM130" s="12"/>
      <c r="FN130" s="12"/>
      <c r="FO130" s="12"/>
      <c r="FP130" s="12"/>
      <c r="FQ130" s="12"/>
      <c r="FR130" s="12"/>
      <c r="FS130" s="12"/>
      <c r="FT130" s="12"/>
      <c r="FU130" s="12"/>
      <c r="FV130" s="12"/>
      <c r="FW130" s="12"/>
      <c r="FX130" s="12"/>
      <c r="FY130" s="12"/>
      <c r="FZ130" s="12"/>
      <c r="GA130" s="12"/>
      <c r="GB130" s="12"/>
      <c r="GC130" s="12"/>
      <c r="GD130" s="12"/>
      <c r="GE130" s="12"/>
      <c r="GF130" s="12"/>
      <c r="GG130" s="12"/>
      <c r="GH130" s="12"/>
      <c r="GI130" s="12"/>
      <c r="GJ130" s="12"/>
      <c r="GK130" s="12"/>
      <c r="GL130" s="12"/>
      <c r="GM130" s="12"/>
      <c r="GN130" s="12"/>
      <c r="GO130" s="12"/>
      <c r="GP130" s="12"/>
      <c r="GQ130" s="12"/>
      <c r="GR130" s="12"/>
      <c r="GS130" s="12"/>
      <c r="GT130" s="12"/>
      <c r="GU130" s="12"/>
      <c r="GV130" s="12"/>
      <c r="GW130" s="12"/>
      <c r="GX130" s="12"/>
      <c r="GY130" s="12"/>
      <c r="GZ130" s="12"/>
      <c r="HA130" s="12"/>
      <c r="HB130" s="12"/>
      <c r="HC130" s="12"/>
      <c r="HD130" s="12"/>
      <c r="HE130" s="12"/>
      <c r="HF130" s="12"/>
      <c r="HG130" s="12"/>
      <c r="HH130" s="12"/>
      <c r="HI130" s="12"/>
      <c r="HJ130" s="12"/>
      <c r="HK130" s="12"/>
      <c r="HL130" s="12"/>
      <c r="HM130" s="12"/>
      <c r="HN130" s="12"/>
      <c r="HO130" s="12"/>
      <c r="HP130" s="12"/>
      <c r="HQ130" s="12"/>
      <c r="HR130" s="12"/>
      <c r="HS130" s="12"/>
      <c r="HT130" s="12"/>
      <c r="HU130" s="12"/>
      <c r="HV130" s="12"/>
      <c r="HW130" s="12"/>
      <c r="HX130" s="12"/>
      <c r="HY130" s="12"/>
      <c r="HZ130" s="12"/>
      <c r="IA130" s="12"/>
      <c r="IB130" s="12"/>
      <c r="IC130" s="12"/>
      <c r="ID130" s="12"/>
      <c r="IE130" s="12"/>
      <c r="IF130" s="12"/>
      <c r="IG130" s="12"/>
      <c r="IH130" s="12"/>
      <c r="II130" s="12"/>
      <c r="IJ130" s="12"/>
      <c r="IK130" s="12"/>
      <c r="IL130" s="12"/>
      <c r="IM130" s="12"/>
      <c r="IN130" s="12"/>
      <c r="IO130" s="12"/>
      <c r="IP130" s="12"/>
      <c r="IQ130" s="12"/>
    </row>
    <row r="131" spans="74:251" x14ac:dyDescent="0.2"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  <c r="EM131" s="12"/>
      <c r="EN131" s="12"/>
      <c r="EO131" s="12"/>
      <c r="EP131" s="12"/>
      <c r="EQ131" s="12"/>
      <c r="ER131" s="12"/>
      <c r="ES131" s="12"/>
      <c r="ET131" s="12"/>
      <c r="EU131" s="12"/>
      <c r="EV131" s="12"/>
      <c r="EW131" s="12"/>
      <c r="EX131" s="12"/>
      <c r="EY131" s="12"/>
      <c r="EZ131" s="12"/>
      <c r="FA131" s="12"/>
      <c r="FB131" s="12"/>
      <c r="FC131" s="12"/>
      <c r="FD131" s="12"/>
      <c r="FE131" s="12"/>
      <c r="FF131" s="12"/>
      <c r="FG131" s="12"/>
      <c r="FH131" s="12"/>
      <c r="FI131" s="12"/>
      <c r="FJ131" s="12"/>
      <c r="FK131" s="12"/>
      <c r="FL131" s="12"/>
      <c r="FM131" s="12"/>
      <c r="FN131" s="12"/>
      <c r="FO131" s="12"/>
      <c r="FP131" s="12"/>
      <c r="FQ131" s="12"/>
      <c r="FR131" s="12"/>
      <c r="FS131" s="12"/>
      <c r="FT131" s="12"/>
      <c r="FU131" s="12"/>
      <c r="FV131" s="12"/>
      <c r="FW131" s="12"/>
      <c r="FX131" s="12"/>
      <c r="FY131" s="12"/>
      <c r="FZ131" s="12"/>
      <c r="GA131" s="12"/>
      <c r="GB131" s="12"/>
      <c r="GC131" s="12"/>
      <c r="GD131" s="12"/>
      <c r="GE131" s="12"/>
      <c r="GF131" s="12"/>
      <c r="GG131" s="12"/>
      <c r="GH131" s="12"/>
      <c r="GI131" s="12"/>
      <c r="GJ131" s="12"/>
      <c r="GK131" s="12"/>
      <c r="GL131" s="12"/>
      <c r="GM131" s="12"/>
      <c r="GN131" s="12"/>
      <c r="GO131" s="12"/>
      <c r="GP131" s="12"/>
      <c r="GQ131" s="12"/>
      <c r="GR131" s="12"/>
      <c r="GS131" s="12"/>
      <c r="GT131" s="12"/>
      <c r="GU131" s="12"/>
      <c r="GV131" s="12"/>
      <c r="GW131" s="12"/>
      <c r="GX131" s="12"/>
      <c r="GY131" s="12"/>
      <c r="GZ131" s="12"/>
      <c r="HA131" s="12"/>
      <c r="HB131" s="12"/>
      <c r="HC131" s="12"/>
      <c r="HD131" s="12"/>
      <c r="HE131" s="12"/>
      <c r="HF131" s="12"/>
      <c r="HG131" s="12"/>
      <c r="HH131" s="12"/>
      <c r="HI131" s="12"/>
      <c r="HJ131" s="12"/>
      <c r="HK131" s="12"/>
      <c r="HL131" s="12"/>
      <c r="HM131" s="12"/>
      <c r="HN131" s="12"/>
      <c r="HO131" s="12"/>
      <c r="HP131" s="12"/>
      <c r="HQ131" s="12"/>
      <c r="HR131" s="12"/>
      <c r="HS131" s="12"/>
      <c r="HT131" s="12"/>
      <c r="HU131" s="12"/>
      <c r="HV131" s="12"/>
      <c r="HW131" s="12"/>
      <c r="HX131" s="12"/>
      <c r="HY131" s="12"/>
      <c r="HZ131" s="12"/>
      <c r="IA131" s="12"/>
      <c r="IB131" s="12"/>
      <c r="IC131" s="12"/>
      <c r="ID131" s="12"/>
      <c r="IE131" s="12"/>
      <c r="IF131" s="12"/>
      <c r="IG131" s="12"/>
      <c r="IH131" s="12"/>
      <c r="II131" s="12"/>
      <c r="IJ131" s="12"/>
      <c r="IK131" s="12"/>
      <c r="IL131" s="12"/>
      <c r="IM131" s="12"/>
      <c r="IN131" s="12"/>
      <c r="IO131" s="12"/>
      <c r="IP131" s="12"/>
      <c r="IQ131" s="12"/>
    </row>
    <row r="132" spans="74:251" x14ac:dyDescent="0.2"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  <c r="EM132" s="12"/>
      <c r="EN132" s="12"/>
      <c r="EO132" s="12"/>
      <c r="EP132" s="12"/>
      <c r="EQ132" s="12"/>
      <c r="ER132" s="12"/>
      <c r="ES132" s="12"/>
      <c r="ET132" s="12"/>
      <c r="EU132" s="12"/>
      <c r="EV132" s="12"/>
      <c r="EW132" s="12"/>
      <c r="EX132" s="12"/>
      <c r="EY132" s="12"/>
      <c r="EZ132" s="12"/>
      <c r="FA132" s="12"/>
      <c r="FB132" s="12"/>
      <c r="FC132" s="12"/>
      <c r="FD132" s="12"/>
      <c r="FE132" s="12"/>
      <c r="FF132" s="12"/>
      <c r="FG132" s="12"/>
      <c r="FH132" s="12"/>
      <c r="FI132" s="12"/>
      <c r="FJ132" s="12"/>
      <c r="FK132" s="12"/>
      <c r="FL132" s="12"/>
      <c r="FM132" s="12"/>
      <c r="FN132" s="12"/>
      <c r="FO132" s="12"/>
      <c r="FP132" s="12"/>
      <c r="FQ132" s="12"/>
      <c r="FR132" s="12"/>
      <c r="FS132" s="12"/>
      <c r="FT132" s="12"/>
      <c r="FU132" s="12"/>
      <c r="FV132" s="12"/>
      <c r="FW132" s="12"/>
      <c r="FX132" s="12"/>
      <c r="FY132" s="12"/>
      <c r="FZ132" s="12"/>
      <c r="GA132" s="12"/>
      <c r="GB132" s="12"/>
      <c r="GC132" s="12"/>
      <c r="GD132" s="12"/>
      <c r="GE132" s="12"/>
      <c r="GF132" s="12"/>
      <c r="GG132" s="12"/>
      <c r="GH132" s="12"/>
      <c r="GI132" s="12"/>
      <c r="GJ132" s="12"/>
      <c r="GK132" s="12"/>
      <c r="GL132" s="12"/>
      <c r="GM132" s="12"/>
      <c r="GN132" s="12"/>
      <c r="GO132" s="12"/>
      <c r="GP132" s="12"/>
      <c r="GQ132" s="12"/>
      <c r="GR132" s="12"/>
      <c r="GS132" s="12"/>
      <c r="GT132" s="12"/>
      <c r="GU132" s="12"/>
      <c r="GV132" s="12"/>
      <c r="GW132" s="12"/>
      <c r="GX132" s="12"/>
      <c r="GY132" s="12"/>
      <c r="GZ132" s="12"/>
      <c r="HA132" s="12"/>
      <c r="HB132" s="12"/>
      <c r="HC132" s="12"/>
      <c r="HD132" s="12"/>
      <c r="HE132" s="12"/>
      <c r="HF132" s="12"/>
      <c r="HG132" s="12"/>
      <c r="HH132" s="12"/>
      <c r="HI132" s="12"/>
      <c r="HJ132" s="12"/>
      <c r="HK132" s="12"/>
      <c r="HL132" s="12"/>
      <c r="HM132" s="12"/>
      <c r="HN132" s="12"/>
      <c r="HO132" s="12"/>
      <c r="HP132" s="12"/>
      <c r="HQ132" s="12"/>
      <c r="HR132" s="12"/>
      <c r="HS132" s="12"/>
      <c r="HT132" s="12"/>
      <c r="HU132" s="12"/>
      <c r="HV132" s="12"/>
      <c r="HW132" s="12"/>
      <c r="HX132" s="12"/>
      <c r="HY132" s="12"/>
      <c r="HZ132" s="12"/>
      <c r="IA132" s="12"/>
      <c r="IB132" s="12"/>
      <c r="IC132" s="12"/>
      <c r="ID132" s="12"/>
      <c r="IE132" s="12"/>
      <c r="IF132" s="12"/>
      <c r="IG132" s="12"/>
      <c r="IH132" s="12"/>
      <c r="II132" s="12"/>
      <c r="IJ132" s="12"/>
      <c r="IK132" s="12"/>
      <c r="IL132" s="12"/>
      <c r="IM132" s="12"/>
      <c r="IN132" s="12"/>
      <c r="IO132" s="12"/>
      <c r="IP132" s="12"/>
      <c r="IQ132" s="12"/>
    </row>
    <row r="133" spans="74:251" x14ac:dyDescent="0.2"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  <c r="EL133" s="12"/>
      <c r="EM133" s="12"/>
      <c r="EN133" s="12"/>
      <c r="EO133" s="12"/>
      <c r="EP133" s="12"/>
      <c r="EQ133" s="12"/>
      <c r="ER133" s="12"/>
      <c r="ES133" s="12"/>
      <c r="ET133" s="12"/>
      <c r="EU133" s="12"/>
      <c r="EV133" s="12"/>
      <c r="EW133" s="12"/>
      <c r="EX133" s="12"/>
      <c r="EY133" s="12"/>
      <c r="EZ133" s="12"/>
      <c r="FA133" s="12"/>
      <c r="FB133" s="12"/>
      <c r="FC133" s="12"/>
      <c r="FD133" s="12"/>
      <c r="FE133" s="12"/>
      <c r="FF133" s="12"/>
      <c r="FG133" s="12"/>
      <c r="FH133" s="12"/>
      <c r="FI133" s="12"/>
      <c r="FJ133" s="12"/>
      <c r="FK133" s="12"/>
      <c r="FL133" s="12"/>
      <c r="FM133" s="12"/>
      <c r="FN133" s="12"/>
      <c r="FO133" s="12"/>
      <c r="FP133" s="12"/>
      <c r="FQ133" s="12"/>
      <c r="FR133" s="12"/>
      <c r="FS133" s="12"/>
      <c r="FT133" s="12"/>
      <c r="FU133" s="12"/>
      <c r="FV133" s="12"/>
      <c r="FW133" s="12"/>
      <c r="FX133" s="12"/>
      <c r="FY133" s="12"/>
      <c r="FZ133" s="12"/>
      <c r="GA133" s="12"/>
      <c r="GB133" s="12"/>
      <c r="GC133" s="12"/>
      <c r="GD133" s="12"/>
      <c r="GE133" s="12"/>
      <c r="GF133" s="12"/>
      <c r="GG133" s="12"/>
      <c r="GH133" s="12"/>
      <c r="GI133" s="12"/>
      <c r="GJ133" s="12"/>
      <c r="GK133" s="12"/>
      <c r="GL133" s="12"/>
      <c r="GM133" s="12"/>
      <c r="GN133" s="12"/>
      <c r="GO133" s="12"/>
      <c r="GP133" s="12"/>
      <c r="GQ133" s="12"/>
      <c r="GR133" s="12"/>
      <c r="GS133" s="12"/>
      <c r="GT133" s="12"/>
      <c r="GU133" s="12"/>
      <c r="GV133" s="12"/>
      <c r="GW133" s="12"/>
      <c r="GX133" s="12"/>
      <c r="GY133" s="12"/>
      <c r="GZ133" s="12"/>
      <c r="HA133" s="12"/>
      <c r="HB133" s="12"/>
      <c r="HC133" s="12"/>
      <c r="HD133" s="12"/>
      <c r="HE133" s="12"/>
      <c r="HF133" s="12"/>
      <c r="HG133" s="12"/>
      <c r="HH133" s="12"/>
      <c r="HI133" s="12"/>
      <c r="HJ133" s="12"/>
      <c r="HK133" s="12"/>
      <c r="HL133" s="12"/>
      <c r="HM133" s="12"/>
      <c r="HN133" s="12"/>
      <c r="HO133" s="12"/>
      <c r="HP133" s="12"/>
      <c r="HQ133" s="12"/>
      <c r="HR133" s="12"/>
      <c r="HS133" s="12"/>
      <c r="HT133" s="12"/>
      <c r="HU133" s="12"/>
      <c r="HV133" s="12"/>
      <c r="HW133" s="12"/>
      <c r="HX133" s="12"/>
      <c r="HY133" s="12"/>
      <c r="HZ133" s="12"/>
      <c r="IA133" s="12"/>
      <c r="IB133" s="12"/>
      <c r="IC133" s="12"/>
      <c r="ID133" s="12"/>
      <c r="IE133" s="12"/>
      <c r="IF133" s="12"/>
      <c r="IG133" s="12"/>
      <c r="IH133" s="12"/>
      <c r="II133" s="12"/>
      <c r="IJ133" s="12"/>
      <c r="IK133" s="12"/>
      <c r="IL133" s="12"/>
      <c r="IM133" s="12"/>
      <c r="IN133" s="12"/>
      <c r="IO133" s="12"/>
      <c r="IP133" s="12"/>
      <c r="IQ133" s="12"/>
    </row>
    <row r="134" spans="74:251" x14ac:dyDescent="0.2"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  <c r="EL134" s="12"/>
      <c r="EM134" s="12"/>
      <c r="EN134" s="12"/>
      <c r="EO134" s="12"/>
      <c r="EP134" s="12"/>
      <c r="EQ134" s="12"/>
      <c r="ER134" s="12"/>
      <c r="ES134" s="12"/>
      <c r="ET134" s="12"/>
      <c r="EU134" s="12"/>
      <c r="EV134" s="12"/>
      <c r="EW134" s="12"/>
      <c r="EX134" s="12"/>
      <c r="EY134" s="12"/>
      <c r="EZ134" s="12"/>
      <c r="FA134" s="12"/>
      <c r="FB134" s="12"/>
      <c r="FC134" s="12"/>
      <c r="FD134" s="12"/>
      <c r="FE134" s="12"/>
      <c r="FF134" s="12"/>
      <c r="FG134" s="12"/>
      <c r="FH134" s="12"/>
      <c r="FI134" s="12"/>
      <c r="FJ134" s="12"/>
      <c r="FK134" s="12"/>
      <c r="FL134" s="12"/>
      <c r="FM134" s="12"/>
      <c r="FN134" s="12"/>
      <c r="FO134" s="12"/>
      <c r="FP134" s="12"/>
      <c r="FQ134" s="12"/>
      <c r="FR134" s="12"/>
      <c r="FS134" s="12"/>
      <c r="FT134" s="12"/>
      <c r="FU134" s="12"/>
      <c r="FV134" s="12"/>
      <c r="FW134" s="12"/>
      <c r="FX134" s="12"/>
      <c r="FY134" s="12"/>
      <c r="FZ134" s="12"/>
      <c r="GA134" s="12"/>
      <c r="GB134" s="12"/>
      <c r="GC134" s="12"/>
      <c r="GD134" s="12"/>
      <c r="GE134" s="12"/>
      <c r="GF134" s="12"/>
      <c r="GG134" s="12"/>
      <c r="GH134" s="12"/>
      <c r="GI134" s="12"/>
      <c r="GJ134" s="12"/>
      <c r="GK134" s="12"/>
      <c r="GL134" s="12"/>
      <c r="GM134" s="12"/>
      <c r="GN134" s="12"/>
      <c r="GO134" s="12"/>
      <c r="GP134" s="12"/>
      <c r="GQ134" s="12"/>
      <c r="GR134" s="12"/>
      <c r="GS134" s="12"/>
      <c r="GT134" s="12"/>
      <c r="GU134" s="12"/>
      <c r="GV134" s="12"/>
      <c r="GW134" s="12"/>
      <c r="GX134" s="12"/>
      <c r="GY134" s="12"/>
      <c r="GZ134" s="12"/>
      <c r="HA134" s="12"/>
      <c r="HB134" s="12"/>
      <c r="HC134" s="12"/>
      <c r="HD134" s="12"/>
      <c r="HE134" s="12"/>
      <c r="HF134" s="12"/>
      <c r="HG134" s="12"/>
      <c r="HH134" s="12"/>
      <c r="HI134" s="12"/>
      <c r="HJ134" s="12"/>
      <c r="HK134" s="12"/>
      <c r="HL134" s="12"/>
      <c r="HM134" s="12"/>
      <c r="HN134" s="12"/>
      <c r="HO134" s="12"/>
      <c r="HP134" s="12"/>
      <c r="HQ134" s="12"/>
      <c r="HR134" s="12"/>
      <c r="HS134" s="12"/>
      <c r="HT134" s="12"/>
      <c r="HU134" s="12"/>
      <c r="HV134" s="12"/>
      <c r="HW134" s="12"/>
      <c r="HX134" s="12"/>
      <c r="HY134" s="12"/>
      <c r="HZ134" s="12"/>
      <c r="IA134" s="12"/>
      <c r="IB134" s="12"/>
      <c r="IC134" s="12"/>
      <c r="ID134" s="12"/>
      <c r="IE134" s="12"/>
      <c r="IF134" s="12"/>
      <c r="IG134" s="12"/>
      <c r="IH134" s="12"/>
      <c r="II134" s="12"/>
      <c r="IJ134" s="12"/>
      <c r="IK134" s="12"/>
      <c r="IL134" s="12"/>
      <c r="IM134" s="12"/>
      <c r="IN134" s="12"/>
      <c r="IO134" s="12"/>
      <c r="IP134" s="12"/>
      <c r="IQ134" s="12"/>
    </row>
    <row r="135" spans="74:251" x14ac:dyDescent="0.2"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  <c r="EM135" s="12"/>
      <c r="EN135" s="12"/>
      <c r="EO135" s="12"/>
      <c r="EP135" s="12"/>
      <c r="EQ135" s="12"/>
      <c r="ER135" s="12"/>
      <c r="ES135" s="12"/>
      <c r="ET135" s="12"/>
      <c r="EU135" s="12"/>
      <c r="EV135" s="12"/>
      <c r="EW135" s="12"/>
      <c r="EX135" s="12"/>
      <c r="EY135" s="12"/>
      <c r="EZ135" s="12"/>
      <c r="FA135" s="12"/>
      <c r="FB135" s="12"/>
      <c r="FC135" s="12"/>
      <c r="FD135" s="12"/>
      <c r="FE135" s="12"/>
      <c r="FF135" s="12"/>
      <c r="FG135" s="12"/>
      <c r="FH135" s="12"/>
      <c r="FI135" s="12"/>
      <c r="FJ135" s="12"/>
      <c r="FK135" s="12"/>
      <c r="FL135" s="12"/>
      <c r="FM135" s="12"/>
      <c r="FN135" s="12"/>
      <c r="FO135" s="12"/>
      <c r="FP135" s="12"/>
      <c r="FQ135" s="12"/>
      <c r="FR135" s="12"/>
      <c r="FS135" s="12"/>
      <c r="FT135" s="12"/>
      <c r="FU135" s="12"/>
      <c r="FV135" s="12"/>
      <c r="FW135" s="12"/>
      <c r="FX135" s="12"/>
      <c r="FY135" s="12"/>
      <c r="FZ135" s="12"/>
      <c r="GA135" s="12"/>
      <c r="GB135" s="12"/>
      <c r="GC135" s="12"/>
      <c r="GD135" s="12"/>
      <c r="GE135" s="12"/>
      <c r="GF135" s="12"/>
      <c r="GG135" s="12"/>
      <c r="GH135" s="12"/>
      <c r="GI135" s="12"/>
      <c r="GJ135" s="12"/>
      <c r="GK135" s="12"/>
      <c r="GL135" s="12"/>
      <c r="GM135" s="12"/>
      <c r="GN135" s="12"/>
      <c r="GO135" s="12"/>
      <c r="GP135" s="12"/>
      <c r="GQ135" s="12"/>
      <c r="GR135" s="12"/>
      <c r="GS135" s="12"/>
      <c r="GT135" s="12"/>
      <c r="GU135" s="12"/>
      <c r="GV135" s="12"/>
      <c r="GW135" s="12"/>
      <c r="GX135" s="12"/>
      <c r="GY135" s="12"/>
      <c r="GZ135" s="12"/>
      <c r="HA135" s="12"/>
      <c r="HB135" s="12"/>
      <c r="HC135" s="12"/>
      <c r="HD135" s="12"/>
      <c r="HE135" s="12"/>
      <c r="HF135" s="12"/>
      <c r="HG135" s="12"/>
      <c r="HH135" s="12"/>
      <c r="HI135" s="12"/>
      <c r="HJ135" s="12"/>
      <c r="HK135" s="12"/>
      <c r="HL135" s="12"/>
      <c r="HM135" s="12"/>
      <c r="HN135" s="12"/>
      <c r="HO135" s="12"/>
      <c r="HP135" s="12"/>
      <c r="HQ135" s="12"/>
      <c r="HR135" s="12"/>
      <c r="HS135" s="12"/>
      <c r="HT135" s="12"/>
      <c r="HU135" s="12"/>
      <c r="HV135" s="12"/>
      <c r="HW135" s="12"/>
      <c r="HX135" s="12"/>
      <c r="HY135" s="12"/>
      <c r="HZ135" s="12"/>
      <c r="IA135" s="12"/>
      <c r="IB135" s="12"/>
      <c r="IC135" s="12"/>
      <c r="ID135" s="12"/>
      <c r="IE135" s="12"/>
      <c r="IF135" s="12"/>
      <c r="IG135" s="12"/>
      <c r="IH135" s="12"/>
      <c r="II135" s="12"/>
      <c r="IJ135" s="12"/>
      <c r="IK135" s="12"/>
      <c r="IL135" s="12"/>
      <c r="IM135" s="12"/>
      <c r="IN135" s="12"/>
      <c r="IO135" s="12"/>
      <c r="IP135" s="12"/>
      <c r="IQ135" s="12"/>
    </row>
    <row r="136" spans="74:251" x14ac:dyDescent="0.2"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  <c r="EM136" s="12"/>
      <c r="EN136" s="12"/>
      <c r="EO136" s="12"/>
      <c r="EP136" s="12"/>
      <c r="EQ136" s="12"/>
      <c r="ER136" s="12"/>
      <c r="ES136" s="12"/>
      <c r="ET136" s="12"/>
      <c r="EU136" s="12"/>
      <c r="EV136" s="12"/>
      <c r="EW136" s="12"/>
      <c r="EX136" s="12"/>
      <c r="EY136" s="12"/>
      <c r="EZ136" s="12"/>
      <c r="FA136" s="12"/>
      <c r="FB136" s="12"/>
      <c r="FC136" s="12"/>
      <c r="FD136" s="12"/>
      <c r="FE136" s="12"/>
      <c r="FF136" s="12"/>
      <c r="FG136" s="12"/>
      <c r="FH136" s="12"/>
      <c r="FI136" s="12"/>
      <c r="FJ136" s="12"/>
      <c r="FK136" s="12"/>
      <c r="FL136" s="12"/>
      <c r="FM136" s="12"/>
      <c r="FN136" s="12"/>
      <c r="FO136" s="12"/>
      <c r="FP136" s="12"/>
      <c r="FQ136" s="12"/>
      <c r="FR136" s="12"/>
      <c r="FS136" s="12"/>
      <c r="FT136" s="12"/>
      <c r="FU136" s="12"/>
      <c r="FV136" s="12"/>
      <c r="FW136" s="12"/>
      <c r="FX136" s="12"/>
      <c r="FY136" s="12"/>
      <c r="FZ136" s="12"/>
      <c r="GA136" s="12"/>
      <c r="GB136" s="12"/>
      <c r="GC136" s="12"/>
      <c r="GD136" s="12"/>
      <c r="GE136" s="12"/>
      <c r="GF136" s="12"/>
      <c r="GG136" s="12"/>
      <c r="GH136" s="12"/>
      <c r="GI136" s="12"/>
      <c r="GJ136" s="12"/>
      <c r="GK136" s="12"/>
      <c r="GL136" s="12"/>
      <c r="GM136" s="12"/>
      <c r="GN136" s="12"/>
      <c r="GO136" s="12"/>
      <c r="GP136" s="12"/>
      <c r="GQ136" s="12"/>
      <c r="GR136" s="12"/>
      <c r="GS136" s="12"/>
      <c r="GT136" s="12"/>
      <c r="GU136" s="12"/>
      <c r="GV136" s="12"/>
      <c r="GW136" s="12"/>
      <c r="GX136" s="12"/>
      <c r="GY136" s="12"/>
      <c r="GZ136" s="12"/>
      <c r="HA136" s="12"/>
      <c r="HB136" s="12"/>
      <c r="HC136" s="12"/>
      <c r="HD136" s="12"/>
      <c r="HE136" s="12"/>
      <c r="HF136" s="12"/>
      <c r="HG136" s="12"/>
      <c r="HH136" s="12"/>
      <c r="HI136" s="12"/>
      <c r="HJ136" s="12"/>
      <c r="HK136" s="12"/>
      <c r="HL136" s="12"/>
      <c r="HM136" s="12"/>
      <c r="HN136" s="12"/>
      <c r="HO136" s="12"/>
      <c r="HP136" s="12"/>
      <c r="HQ136" s="12"/>
      <c r="HR136" s="12"/>
      <c r="HS136" s="12"/>
      <c r="HT136" s="12"/>
      <c r="HU136" s="12"/>
      <c r="HV136" s="12"/>
      <c r="HW136" s="12"/>
      <c r="HX136" s="12"/>
      <c r="HY136" s="12"/>
      <c r="HZ136" s="12"/>
      <c r="IA136" s="12"/>
      <c r="IB136" s="12"/>
      <c r="IC136" s="12"/>
      <c r="ID136" s="12"/>
      <c r="IE136" s="12"/>
      <c r="IF136" s="12"/>
      <c r="IG136" s="12"/>
      <c r="IH136" s="12"/>
      <c r="II136" s="12"/>
      <c r="IJ136" s="12"/>
      <c r="IK136" s="12"/>
      <c r="IL136" s="12"/>
      <c r="IM136" s="12"/>
      <c r="IN136" s="12"/>
      <c r="IO136" s="12"/>
      <c r="IP136" s="12"/>
      <c r="IQ136" s="12"/>
    </row>
    <row r="137" spans="74:251" x14ac:dyDescent="0.2"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  <c r="EM137" s="12"/>
      <c r="EN137" s="12"/>
      <c r="EO137" s="12"/>
      <c r="EP137" s="12"/>
      <c r="EQ137" s="12"/>
      <c r="ER137" s="12"/>
      <c r="ES137" s="12"/>
      <c r="ET137" s="12"/>
      <c r="EU137" s="12"/>
      <c r="EV137" s="12"/>
      <c r="EW137" s="12"/>
      <c r="EX137" s="12"/>
      <c r="EY137" s="12"/>
      <c r="EZ137" s="12"/>
      <c r="FA137" s="12"/>
      <c r="FB137" s="12"/>
      <c r="FC137" s="12"/>
      <c r="FD137" s="12"/>
      <c r="FE137" s="12"/>
      <c r="FF137" s="12"/>
      <c r="FG137" s="12"/>
      <c r="FH137" s="12"/>
      <c r="FI137" s="12"/>
      <c r="FJ137" s="12"/>
      <c r="FK137" s="12"/>
      <c r="FL137" s="12"/>
      <c r="FM137" s="12"/>
      <c r="FN137" s="12"/>
      <c r="FO137" s="12"/>
      <c r="FP137" s="12"/>
      <c r="FQ137" s="12"/>
      <c r="FR137" s="12"/>
      <c r="FS137" s="12"/>
      <c r="FT137" s="12"/>
      <c r="FU137" s="12"/>
      <c r="FV137" s="12"/>
      <c r="FW137" s="12"/>
      <c r="FX137" s="12"/>
      <c r="FY137" s="12"/>
      <c r="FZ137" s="12"/>
      <c r="GA137" s="12"/>
      <c r="GB137" s="12"/>
      <c r="GC137" s="12"/>
      <c r="GD137" s="12"/>
      <c r="GE137" s="12"/>
      <c r="GF137" s="12"/>
      <c r="GG137" s="12"/>
      <c r="GH137" s="12"/>
      <c r="GI137" s="12"/>
      <c r="GJ137" s="12"/>
      <c r="GK137" s="12"/>
      <c r="GL137" s="12"/>
      <c r="GM137" s="12"/>
      <c r="GN137" s="12"/>
      <c r="GO137" s="12"/>
      <c r="GP137" s="12"/>
      <c r="GQ137" s="12"/>
      <c r="GR137" s="12"/>
      <c r="GS137" s="12"/>
      <c r="GT137" s="12"/>
      <c r="GU137" s="12"/>
      <c r="GV137" s="12"/>
      <c r="GW137" s="12"/>
      <c r="GX137" s="12"/>
      <c r="GY137" s="12"/>
      <c r="GZ137" s="12"/>
      <c r="HA137" s="12"/>
      <c r="HB137" s="12"/>
      <c r="HC137" s="12"/>
      <c r="HD137" s="12"/>
      <c r="HE137" s="12"/>
      <c r="HF137" s="12"/>
      <c r="HG137" s="12"/>
      <c r="HH137" s="12"/>
      <c r="HI137" s="12"/>
      <c r="HJ137" s="12"/>
      <c r="HK137" s="12"/>
      <c r="HL137" s="12"/>
      <c r="HM137" s="12"/>
      <c r="HN137" s="12"/>
      <c r="HO137" s="12"/>
      <c r="HP137" s="12"/>
      <c r="HQ137" s="12"/>
      <c r="HR137" s="12"/>
      <c r="HS137" s="12"/>
      <c r="HT137" s="12"/>
      <c r="HU137" s="12"/>
      <c r="HV137" s="12"/>
      <c r="HW137" s="12"/>
      <c r="HX137" s="12"/>
      <c r="HY137" s="12"/>
      <c r="HZ137" s="12"/>
      <c r="IA137" s="12"/>
      <c r="IB137" s="12"/>
      <c r="IC137" s="12"/>
      <c r="ID137" s="12"/>
      <c r="IE137" s="12"/>
      <c r="IF137" s="12"/>
      <c r="IG137" s="12"/>
      <c r="IH137" s="12"/>
      <c r="II137" s="12"/>
      <c r="IJ137" s="12"/>
      <c r="IK137" s="12"/>
      <c r="IL137" s="12"/>
      <c r="IM137" s="12"/>
      <c r="IN137" s="12"/>
      <c r="IO137" s="12"/>
      <c r="IP137" s="12"/>
      <c r="IQ137" s="12"/>
    </row>
    <row r="138" spans="74:251" x14ac:dyDescent="0.2"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  <c r="EM138" s="12"/>
      <c r="EN138" s="12"/>
      <c r="EO138" s="12"/>
      <c r="EP138" s="12"/>
      <c r="EQ138" s="12"/>
      <c r="ER138" s="12"/>
      <c r="ES138" s="12"/>
      <c r="ET138" s="12"/>
      <c r="EU138" s="12"/>
      <c r="EV138" s="12"/>
      <c r="EW138" s="12"/>
      <c r="EX138" s="12"/>
      <c r="EY138" s="12"/>
      <c r="EZ138" s="12"/>
      <c r="FA138" s="12"/>
      <c r="FB138" s="12"/>
      <c r="FC138" s="12"/>
      <c r="FD138" s="12"/>
      <c r="FE138" s="12"/>
      <c r="FF138" s="12"/>
      <c r="FG138" s="12"/>
      <c r="FH138" s="12"/>
      <c r="FI138" s="12"/>
      <c r="FJ138" s="12"/>
      <c r="FK138" s="12"/>
      <c r="FL138" s="12"/>
      <c r="FM138" s="12"/>
      <c r="FN138" s="12"/>
      <c r="FO138" s="12"/>
      <c r="FP138" s="12"/>
      <c r="FQ138" s="12"/>
      <c r="FR138" s="12"/>
      <c r="FS138" s="12"/>
      <c r="FT138" s="12"/>
      <c r="FU138" s="12"/>
      <c r="FV138" s="12"/>
      <c r="FW138" s="12"/>
      <c r="FX138" s="12"/>
      <c r="FY138" s="12"/>
      <c r="FZ138" s="12"/>
      <c r="GA138" s="12"/>
      <c r="GB138" s="12"/>
      <c r="GC138" s="12"/>
      <c r="GD138" s="12"/>
      <c r="GE138" s="12"/>
      <c r="GF138" s="12"/>
      <c r="GG138" s="12"/>
      <c r="GH138" s="12"/>
      <c r="GI138" s="12"/>
      <c r="GJ138" s="12"/>
      <c r="GK138" s="12"/>
      <c r="GL138" s="12"/>
      <c r="GM138" s="12"/>
      <c r="GN138" s="12"/>
      <c r="GO138" s="12"/>
      <c r="GP138" s="12"/>
      <c r="GQ138" s="12"/>
      <c r="GR138" s="12"/>
      <c r="GS138" s="12"/>
      <c r="GT138" s="12"/>
      <c r="GU138" s="12"/>
      <c r="GV138" s="12"/>
      <c r="GW138" s="12"/>
      <c r="GX138" s="12"/>
      <c r="GY138" s="12"/>
      <c r="GZ138" s="12"/>
      <c r="HA138" s="12"/>
      <c r="HB138" s="12"/>
      <c r="HC138" s="12"/>
      <c r="HD138" s="12"/>
      <c r="HE138" s="12"/>
      <c r="HF138" s="12"/>
      <c r="HG138" s="12"/>
      <c r="HH138" s="12"/>
      <c r="HI138" s="12"/>
      <c r="HJ138" s="12"/>
      <c r="HK138" s="12"/>
      <c r="HL138" s="12"/>
      <c r="HM138" s="12"/>
      <c r="HN138" s="12"/>
      <c r="HO138" s="12"/>
      <c r="HP138" s="12"/>
      <c r="HQ138" s="12"/>
      <c r="HR138" s="12"/>
      <c r="HS138" s="12"/>
      <c r="HT138" s="12"/>
      <c r="HU138" s="12"/>
      <c r="HV138" s="12"/>
      <c r="HW138" s="12"/>
      <c r="HX138" s="12"/>
      <c r="HY138" s="12"/>
      <c r="HZ138" s="12"/>
      <c r="IA138" s="12"/>
      <c r="IB138" s="12"/>
      <c r="IC138" s="12"/>
      <c r="ID138" s="12"/>
      <c r="IE138" s="12"/>
      <c r="IF138" s="12"/>
      <c r="IG138" s="12"/>
      <c r="IH138" s="12"/>
      <c r="II138" s="12"/>
      <c r="IJ138" s="12"/>
      <c r="IK138" s="12"/>
      <c r="IL138" s="12"/>
      <c r="IM138" s="12"/>
      <c r="IN138" s="12"/>
      <c r="IO138" s="12"/>
      <c r="IP138" s="12"/>
      <c r="IQ138" s="12"/>
    </row>
    <row r="139" spans="74:251" x14ac:dyDescent="0.2"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  <c r="EL139" s="12"/>
      <c r="EM139" s="12"/>
      <c r="EN139" s="12"/>
      <c r="EO139" s="12"/>
      <c r="EP139" s="12"/>
      <c r="EQ139" s="12"/>
      <c r="ER139" s="12"/>
      <c r="ES139" s="12"/>
      <c r="ET139" s="12"/>
      <c r="EU139" s="12"/>
      <c r="EV139" s="12"/>
      <c r="EW139" s="12"/>
      <c r="EX139" s="12"/>
      <c r="EY139" s="12"/>
      <c r="EZ139" s="12"/>
      <c r="FA139" s="12"/>
      <c r="FB139" s="12"/>
      <c r="FC139" s="12"/>
      <c r="FD139" s="12"/>
      <c r="FE139" s="12"/>
      <c r="FF139" s="12"/>
      <c r="FG139" s="12"/>
      <c r="FH139" s="12"/>
      <c r="FI139" s="12"/>
      <c r="FJ139" s="12"/>
      <c r="FK139" s="12"/>
      <c r="FL139" s="12"/>
      <c r="FM139" s="12"/>
      <c r="FN139" s="12"/>
      <c r="FO139" s="12"/>
      <c r="FP139" s="12"/>
      <c r="FQ139" s="12"/>
      <c r="FR139" s="12"/>
      <c r="FS139" s="12"/>
      <c r="FT139" s="12"/>
      <c r="FU139" s="12"/>
      <c r="FV139" s="12"/>
      <c r="FW139" s="12"/>
      <c r="FX139" s="12"/>
      <c r="FY139" s="12"/>
      <c r="FZ139" s="12"/>
      <c r="GA139" s="12"/>
      <c r="GB139" s="12"/>
      <c r="GC139" s="12"/>
      <c r="GD139" s="12"/>
      <c r="GE139" s="12"/>
      <c r="GF139" s="12"/>
      <c r="GG139" s="12"/>
      <c r="GH139" s="12"/>
      <c r="GI139" s="12"/>
      <c r="GJ139" s="12"/>
      <c r="GK139" s="12"/>
      <c r="GL139" s="12"/>
      <c r="GM139" s="12"/>
      <c r="GN139" s="12"/>
      <c r="GO139" s="12"/>
      <c r="GP139" s="12"/>
      <c r="GQ139" s="12"/>
      <c r="GR139" s="12"/>
      <c r="GS139" s="12"/>
      <c r="GT139" s="12"/>
      <c r="GU139" s="12"/>
      <c r="GV139" s="12"/>
      <c r="GW139" s="12"/>
      <c r="GX139" s="12"/>
      <c r="GY139" s="12"/>
      <c r="GZ139" s="12"/>
      <c r="HA139" s="12"/>
      <c r="HB139" s="12"/>
      <c r="HC139" s="12"/>
      <c r="HD139" s="12"/>
      <c r="HE139" s="12"/>
      <c r="HF139" s="12"/>
      <c r="HG139" s="12"/>
      <c r="HH139" s="12"/>
      <c r="HI139" s="12"/>
      <c r="HJ139" s="12"/>
      <c r="HK139" s="12"/>
      <c r="HL139" s="12"/>
      <c r="HM139" s="12"/>
      <c r="HN139" s="12"/>
      <c r="HO139" s="12"/>
      <c r="HP139" s="12"/>
      <c r="HQ139" s="12"/>
      <c r="HR139" s="12"/>
      <c r="HS139" s="12"/>
      <c r="HT139" s="12"/>
      <c r="HU139" s="12"/>
      <c r="HV139" s="12"/>
      <c r="HW139" s="12"/>
      <c r="HX139" s="12"/>
      <c r="HY139" s="12"/>
      <c r="HZ139" s="12"/>
      <c r="IA139" s="12"/>
      <c r="IB139" s="12"/>
      <c r="IC139" s="12"/>
      <c r="ID139" s="12"/>
      <c r="IE139" s="12"/>
      <c r="IF139" s="12"/>
      <c r="IG139" s="12"/>
      <c r="IH139" s="12"/>
      <c r="II139" s="12"/>
      <c r="IJ139" s="12"/>
      <c r="IK139" s="12"/>
      <c r="IL139" s="12"/>
      <c r="IM139" s="12"/>
      <c r="IN139" s="12"/>
      <c r="IO139" s="12"/>
      <c r="IP139" s="12"/>
      <c r="IQ139" s="12"/>
    </row>
    <row r="140" spans="74:251" x14ac:dyDescent="0.2"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  <c r="EL140" s="12"/>
      <c r="EM140" s="12"/>
      <c r="EN140" s="12"/>
      <c r="EO140" s="12"/>
      <c r="EP140" s="12"/>
      <c r="EQ140" s="12"/>
      <c r="ER140" s="12"/>
      <c r="ES140" s="12"/>
      <c r="ET140" s="12"/>
      <c r="EU140" s="12"/>
      <c r="EV140" s="12"/>
      <c r="EW140" s="12"/>
      <c r="EX140" s="12"/>
      <c r="EY140" s="12"/>
      <c r="EZ140" s="12"/>
      <c r="FA140" s="12"/>
      <c r="FB140" s="12"/>
      <c r="FC140" s="12"/>
      <c r="FD140" s="12"/>
      <c r="FE140" s="12"/>
      <c r="FF140" s="12"/>
      <c r="FG140" s="12"/>
      <c r="FH140" s="12"/>
      <c r="FI140" s="12"/>
      <c r="FJ140" s="12"/>
      <c r="FK140" s="12"/>
      <c r="FL140" s="12"/>
      <c r="FM140" s="12"/>
      <c r="FN140" s="12"/>
      <c r="FO140" s="12"/>
      <c r="FP140" s="12"/>
      <c r="FQ140" s="12"/>
      <c r="FR140" s="12"/>
      <c r="FS140" s="12"/>
      <c r="FT140" s="12"/>
      <c r="FU140" s="12"/>
      <c r="FV140" s="12"/>
      <c r="FW140" s="12"/>
      <c r="FX140" s="12"/>
      <c r="FY140" s="12"/>
      <c r="FZ140" s="12"/>
      <c r="GA140" s="12"/>
      <c r="GB140" s="12"/>
      <c r="GC140" s="12"/>
      <c r="GD140" s="12"/>
      <c r="GE140" s="12"/>
      <c r="GF140" s="12"/>
      <c r="GG140" s="12"/>
      <c r="GH140" s="12"/>
      <c r="GI140" s="12"/>
      <c r="GJ140" s="12"/>
      <c r="GK140" s="12"/>
      <c r="GL140" s="12"/>
      <c r="GM140" s="12"/>
      <c r="GN140" s="12"/>
      <c r="GO140" s="12"/>
      <c r="GP140" s="12"/>
      <c r="GQ140" s="12"/>
      <c r="GR140" s="12"/>
      <c r="GS140" s="12"/>
      <c r="GT140" s="12"/>
      <c r="GU140" s="12"/>
      <c r="GV140" s="12"/>
      <c r="GW140" s="12"/>
      <c r="GX140" s="12"/>
      <c r="GY140" s="12"/>
      <c r="GZ140" s="12"/>
      <c r="HA140" s="12"/>
      <c r="HB140" s="12"/>
      <c r="HC140" s="12"/>
      <c r="HD140" s="12"/>
      <c r="HE140" s="12"/>
      <c r="HF140" s="12"/>
      <c r="HG140" s="12"/>
      <c r="HH140" s="12"/>
      <c r="HI140" s="12"/>
      <c r="HJ140" s="12"/>
      <c r="HK140" s="12"/>
      <c r="HL140" s="12"/>
      <c r="HM140" s="12"/>
      <c r="HN140" s="12"/>
      <c r="HO140" s="12"/>
      <c r="HP140" s="12"/>
      <c r="HQ140" s="12"/>
      <c r="HR140" s="12"/>
      <c r="HS140" s="12"/>
      <c r="HT140" s="12"/>
      <c r="HU140" s="12"/>
      <c r="HV140" s="12"/>
      <c r="HW140" s="12"/>
      <c r="HX140" s="12"/>
      <c r="HY140" s="12"/>
      <c r="HZ140" s="12"/>
      <c r="IA140" s="12"/>
      <c r="IB140" s="12"/>
      <c r="IC140" s="12"/>
      <c r="ID140" s="12"/>
      <c r="IE140" s="12"/>
      <c r="IF140" s="12"/>
      <c r="IG140" s="12"/>
      <c r="IH140" s="12"/>
      <c r="II140" s="12"/>
      <c r="IJ140" s="12"/>
      <c r="IK140" s="12"/>
      <c r="IL140" s="12"/>
      <c r="IM140" s="12"/>
      <c r="IN140" s="12"/>
      <c r="IO140" s="12"/>
      <c r="IP140" s="12"/>
      <c r="IQ140" s="12"/>
    </row>
    <row r="141" spans="74:251" x14ac:dyDescent="0.2"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  <c r="EL141" s="12"/>
      <c r="EM141" s="12"/>
      <c r="EN141" s="12"/>
      <c r="EO141" s="12"/>
      <c r="EP141" s="12"/>
      <c r="EQ141" s="12"/>
      <c r="ER141" s="12"/>
      <c r="ES141" s="12"/>
      <c r="ET141" s="12"/>
      <c r="EU141" s="12"/>
      <c r="EV141" s="12"/>
      <c r="EW141" s="12"/>
      <c r="EX141" s="12"/>
      <c r="EY141" s="12"/>
      <c r="EZ141" s="12"/>
      <c r="FA141" s="12"/>
      <c r="FB141" s="12"/>
      <c r="FC141" s="12"/>
      <c r="FD141" s="12"/>
      <c r="FE141" s="12"/>
      <c r="FF141" s="12"/>
      <c r="FG141" s="12"/>
      <c r="FH141" s="12"/>
      <c r="FI141" s="12"/>
      <c r="FJ141" s="12"/>
      <c r="FK141" s="12"/>
      <c r="FL141" s="12"/>
      <c r="FM141" s="12"/>
      <c r="FN141" s="12"/>
      <c r="FO141" s="12"/>
      <c r="FP141" s="12"/>
      <c r="FQ141" s="12"/>
      <c r="FR141" s="12"/>
      <c r="FS141" s="12"/>
      <c r="FT141" s="12"/>
      <c r="FU141" s="12"/>
      <c r="FV141" s="12"/>
      <c r="FW141" s="12"/>
      <c r="FX141" s="12"/>
      <c r="FY141" s="12"/>
      <c r="FZ141" s="12"/>
      <c r="GA141" s="12"/>
      <c r="GB141" s="12"/>
      <c r="GC141" s="12"/>
      <c r="GD141" s="12"/>
      <c r="GE141" s="12"/>
      <c r="GF141" s="12"/>
      <c r="GG141" s="12"/>
      <c r="GH141" s="12"/>
      <c r="GI141" s="12"/>
      <c r="GJ141" s="12"/>
      <c r="GK141" s="12"/>
      <c r="GL141" s="12"/>
      <c r="GM141" s="12"/>
      <c r="GN141" s="12"/>
      <c r="GO141" s="12"/>
      <c r="GP141" s="12"/>
      <c r="GQ141" s="12"/>
      <c r="GR141" s="12"/>
      <c r="GS141" s="12"/>
      <c r="GT141" s="12"/>
      <c r="GU141" s="12"/>
      <c r="GV141" s="12"/>
      <c r="GW141" s="12"/>
      <c r="GX141" s="12"/>
      <c r="GY141" s="12"/>
      <c r="GZ141" s="12"/>
      <c r="HA141" s="12"/>
      <c r="HB141" s="12"/>
      <c r="HC141" s="12"/>
      <c r="HD141" s="12"/>
      <c r="HE141" s="12"/>
      <c r="HF141" s="12"/>
      <c r="HG141" s="12"/>
      <c r="HH141" s="12"/>
      <c r="HI141" s="12"/>
      <c r="HJ141" s="12"/>
      <c r="HK141" s="12"/>
      <c r="HL141" s="12"/>
      <c r="HM141" s="12"/>
      <c r="HN141" s="12"/>
      <c r="HO141" s="12"/>
      <c r="HP141" s="12"/>
      <c r="HQ141" s="12"/>
      <c r="HR141" s="12"/>
      <c r="HS141" s="12"/>
      <c r="HT141" s="12"/>
      <c r="HU141" s="12"/>
      <c r="HV141" s="12"/>
      <c r="HW141" s="12"/>
      <c r="HX141" s="12"/>
      <c r="HY141" s="12"/>
      <c r="HZ141" s="12"/>
      <c r="IA141" s="12"/>
      <c r="IB141" s="12"/>
      <c r="IC141" s="12"/>
      <c r="ID141" s="12"/>
      <c r="IE141" s="12"/>
      <c r="IF141" s="12"/>
      <c r="IG141" s="12"/>
      <c r="IH141" s="12"/>
      <c r="II141" s="12"/>
      <c r="IJ141" s="12"/>
      <c r="IK141" s="12"/>
      <c r="IL141" s="12"/>
      <c r="IM141" s="12"/>
      <c r="IN141" s="12"/>
      <c r="IO141" s="12"/>
      <c r="IP141" s="12"/>
      <c r="IQ141" s="12"/>
    </row>
    <row r="142" spans="74:251" x14ac:dyDescent="0.2"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  <c r="EL142" s="12"/>
      <c r="EM142" s="12"/>
      <c r="EN142" s="12"/>
      <c r="EO142" s="12"/>
      <c r="EP142" s="12"/>
      <c r="EQ142" s="12"/>
      <c r="ER142" s="12"/>
      <c r="ES142" s="12"/>
      <c r="ET142" s="12"/>
      <c r="EU142" s="12"/>
      <c r="EV142" s="12"/>
      <c r="EW142" s="12"/>
      <c r="EX142" s="12"/>
      <c r="EY142" s="12"/>
      <c r="EZ142" s="12"/>
      <c r="FA142" s="12"/>
      <c r="FB142" s="12"/>
      <c r="FC142" s="12"/>
      <c r="FD142" s="12"/>
      <c r="FE142" s="12"/>
      <c r="FF142" s="12"/>
      <c r="FG142" s="12"/>
      <c r="FH142" s="12"/>
      <c r="FI142" s="12"/>
      <c r="FJ142" s="12"/>
      <c r="FK142" s="12"/>
      <c r="FL142" s="12"/>
      <c r="FM142" s="12"/>
      <c r="FN142" s="12"/>
      <c r="FO142" s="12"/>
      <c r="FP142" s="12"/>
      <c r="FQ142" s="12"/>
      <c r="FR142" s="12"/>
      <c r="FS142" s="12"/>
      <c r="FT142" s="12"/>
      <c r="FU142" s="12"/>
      <c r="FV142" s="12"/>
      <c r="FW142" s="12"/>
      <c r="FX142" s="12"/>
      <c r="FY142" s="12"/>
      <c r="FZ142" s="12"/>
      <c r="GA142" s="12"/>
      <c r="GB142" s="12"/>
      <c r="GC142" s="12"/>
      <c r="GD142" s="12"/>
      <c r="GE142" s="12"/>
      <c r="GF142" s="12"/>
      <c r="GG142" s="12"/>
      <c r="GH142" s="12"/>
      <c r="GI142" s="12"/>
      <c r="GJ142" s="12"/>
      <c r="GK142" s="12"/>
      <c r="GL142" s="12"/>
      <c r="GM142" s="12"/>
      <c r="GN142" s="12"/>
      <c r="GO142" s="12"/>
      <c r="GP142" s="12"/>
      <c r="GQ142" s="12"/>
      <c r="GR142" s="12"/>
      <c r="GS142" s="12"/>
      <c r="GT142" s="12"/>
      <c r="GU142" s="12"/>
      <c r="GV142" s="12"/>
      <c r="GW142" s="12"/>
      <c r="GX142" s="12"/>
      <c r="GY142" s="12"/>
      <c r="GZ142" s="12"/>
      <c r="HA142" s="12"/>
      <c r="HB142" s="12"/>
      <c r="HC142" s="12"/>
      <c r="HD142" s="12"/>
      <c r="HE142" s="12"/>
      <c r="HF142" s="12"/>
      <c r="HG142" s="12"/>
      <c r="HH142" s="12"/>
      <c r="HI142" s="12"/>
      <c r="HJ142" s="12"/>
      <c r="HK142" s="12"/>
      <c r="HL142" s="12"/>
      <c r="HM142" s="12"/>
      <c r="HN142" s="12"/>
      <c r="HO142" s="12"/>
      <c r="HP142" s="12"/>
      <c r="HQ142" s="12"/>
      <c r="HR142" s="12"/>
      <c r="HS142" s="12"/>
      <c r="HT142" s="12"/>
      <c r="HU142" s="12"/>
      <c r="HV142" s="12"/>
      <c r="HW142" s="12"/>
      <c r="HX142" s="12"/>
      <c r="HY142" s="12"/>
      <c r="HZ142" s="12"/>
      <c r="IA142" s="12"/>
      <c r="IB142" s="12"/>
      <c r="IC142" s="12"/>
      <c r="ID142" s="12"/>
      <c r="IE142" s="12"/>
      <c r="IF142" s="12"/>
      <c r="IG142" s="12"/>
      <c r="IH142" s="12"/>
      <c r="II142" s="12"/>
      <c r="IJ142" s="12"/>
      <c r="IK142" s="12"/>
      <c r="IL142" s="12"/>
      <c r="IM142" s="12"/>
      <c r="IN142" s="12"/>
      <c r="IO142" s="12"/>
      <c r="IP142" s="12"/>
      <c r="IQ142" s="12"/>
    </row>
  </sheetData>
  <sheetProtection password="EE36" sheet="1" objects="1" scenarios="1" formatCells="0" formatColumns="0" formatRows="0" insertColumns="0" insertRows="0" insertHyperlinks="0" deleteColumns="0" deleteRows="0" sort="0" autoFilter="0" pivotTables="0"/>
  <mergeCells count="552">
    <mergeCell ref="F57:I57"/>
    <mergeCell ref="P57:S57"/>
    <mergeCell ref="BI57:BK57"/>
    <mergeCell ref="B50:Q51"/>
    <mergeCell ref="L55:AC55"/>
    <mergeCell ref="AD55:AG55"/>
    <mergeCell ref="AH55:AJ55"/>
    <mergeCell ref="BF55:BI55"/>
    <mergeCell ref="L56:O56"/>
    <mergeCell ref="X56:Y56"/>
    <mergeCell ref="AO56:AS56"/>
    <mergeCell ref="BF56:BI56"/>
    <mergeCell ref="B49:Q49"/>
    <mergeCell ref="B44:G44"/>
    <mergeCell ref="AA44:AD44"/>
    <mergeCell ref="AX44:BA44"/>
    <mergeCell ref="BB44:BE44"/>
    <mergeCell ref="B45:BM45"/>
    <mergeCell ref="B46:BM46"/>
    <mergeCell ref="B47:G47"/>
    <mergeCell ref="H47:BM47"/>
    <mergeCell ref="B48:BM48"/>
    <mergeCell ref="B42:G42"/>
    <mergeCell ref="AA42:AD42"/>
    <mergeCell ref="AX42:BA42"/>
    <mergeCell ref="BB42:BE42"/>
    <mergeCell ref="BF42:BI42"/>
    <mergeCell ref="BJ42:BM42"/>
    <mergeCell ref="BF44:BI44"/>
    <mergeCell ref="BJ44:BM44"/>
    <mergeCell ref="B43:G43"/>
    <mergeCell ref="AA43:AD43"/>
    <mergeCell ref="AX43:BA43"/>
    <mergeCell ref="BB43:BE43"/>
    <mergeCell ref="BF43:BI43"/>
    <mergeCell ref="BJ43:BM43"/>
    <mergeCell ref="BF40:BI40"/>
    <mergeCell ref="BJ40:BM40"/>
    <mergeCell ref="AA41:AD41"/>
    <mergeCell ref="AL41:AO41"/>
    <mergeCell ref="AP41:AS41"/>
    <mergeCell ref="AT41:AW41"/>
    <mergeCell ref="AX41:BA41"/>
    <mergeCell ref="BB41:BE41"/>
    <mergeCell ref="BF41:BI41"/>
    <mergeCell ref="AE40:AH40"/>
    <mergeCell ref="AI40:AK40"/>
    <mergeCell ref="AL40:AO40"/>
    <mergeCell ref="AP40:AS40"/>
    <mergeCell ref="AT40:AW40"/>
    <mergeCell ref="AX40:BA40"/>
    <mergeCell ref="BJ41:BM41"/>
    <mergeCell ref="AA40:AD40"/>
    <mergeCell ref="AP39:AS39"/>
    <mergeCell ref="AT39:AW39"/>
    <mergeCell ref="AX39:BA39"/>
    <mergeCell ref="BB39:BE39"/>
    <mergeCell ref="B40:C40"/>
    <mergeCell ref="D40:K40"/>
    <mergeCell ref="L40:T40"/>
    <mergeCell ref="U40:W40"/>
    <mergeCell ref="X40:Z40"/>
    <mergeCell ref="BB40:BE40"/>
    <mergeCell ref="AP37:AS37"/>
    <mergeCell ref="AT37:AW37"/>
    <mergeCell ref="BF39:BI39"/>
    <mergeCell ref="BJ39:BM39"/>
    <mergeCell ref="BJ38:BM38"/>
    <mergeCell ref="B39:C39"/>
    <mergeCell ref="D39:K39"/>
    <mergeCell ref="L39:T39"/>
    <mergeCell ref="U39:W39"/>
    <mergeCell ref="X39:Z39"/>
    <mergeCell ref="AA39:AD39"/>
    <mergeCell ref="AE39:AH39"/>
    <mergeCell ref="AI39:AK39"/>
    <mergeCell ref="AL39:AO39"/>
    <mergeCell ref="AL38:AO38"/>
    <mergeCell ref="AP38:AS38"/>
    <mergeCell ref="AT38:AW38"/>
    <mergeCell ref="AX38:BA38"/>
    <mergeCell ref="B38:C38"/>
    <mergeCell ref="D38:K38"/>
    <mergeCell ref="L38:T38"/>
    <mergeCell ref="U38:W38"/>
    <mergeCell ref="X38:Z38"/>
    <mergeCell ref="AA38:AD38"/>
    <mergeCell ref="AE38:AH38"/>
    <mergeCell ref="AI38:AK38"/>
    <mergeCell ref="AI37:AK37"/>
    <mergeCell ref="AX37:BA37"/>
    <mergeCell ref="BB37:BE37"/>
    <mergeCell ref="BB36:BE36"/>
    <mergeCell ref="BF36:BI36"/>
    <mergeCell ref="BJ36:BM36"/>
    <mergeCell ref="BB38:BE38"/>
    <mergeCell ref="BF38:BI38"/>
    <mergeCell ref="BF37:BI37"/>
    <mergeCell ref="BJ37:BM37"/>
    <mergeCell ref="AA37:AD37"/>
    <mergeCell ref="AE37:AH37"/>
    <mergeCell ref="AE36:AH36"/>
    <mergeCell ref="AI36:AK36"/>
    <mergeCell ref="AL36:AO36"/>
    <mergeCell ref="B37:C37"/>
    <mergeCell ref="D37:K37"/>
    <mergeCell ref="L37:T37"/>
    <mergeCell ref="U37:W37"/>
    <mergeCell ref="X37:Z37"/>
    <mergeCell ref="AL37:AO37"/>
    <mergeCell ref="AP36:AS36"/>
    <mergeCell ref="AT36:AW36"/>
    <mergeCell ref="AX36:BA36"/>
    <mergeCell ref="B36:C36"/>
    <mergeCell ref="D36:K36"/>
    <mergeCell ref="L36:T36"/>
    <mergeCell ref="U36:W36"/>
    <mergeCell ref="X36:Z36"/>
    <mergeCell ref="AA36:AD36"/>
    <mergeCell ref="BJ35:BM35"/>
    <mergeCell ref="BJ34:BM34"/>
    <mergeCell ref="B35:C35"/>
    <mergeCell ref="D35:K35"/>
    <mergeCell ref="L35:T35"/>
    <mergeCell ref="U35:W35"/>
    <mergeCell ref="X35:Z35"/>
    <mergeCell ref="AA35:AD35"/>
    <mergeCell ref="AE35:AH35"/>
    <mergeCell ref="AI35:AK35"/>
    <mergeCell ref="AL35:AO35"/>
    <mergeCell ref="AL34:AO34"/>
    <mergeCell ref="AP34:AS34"/>
    <mergeCell ref="AT34:AW34"/>
    <mergeCell ref="AX34:BA34"/>
    <mergeCell ref="BB34:BE34"/>
    <mergeCell ref="AP35:AS35"/>
    <mergeCell ref="AT35:AW35"/>
    <mergeCell ref="AX35:BA35"/>
    <mergeCell ref="BB35:BE35"/>
    <mergeCell ref="BF35:BI35"/>
    <mergeCell ref="BF34:BI34"/>
    <mergeCell ref="BF33:BI33"/>
    <mergeCell ref="BJ33:BM33"/>
    <mergeCell ref="B34:C34"/>
    <mergeCell ref="D34:K34"/>
    <mergeCell ref="L34:T34"/>
    <mergeCell ref="U34:W34"/>
    <mergeCell ref="X34:Z34"/>
    <mergeCell ref="AA34:AD34"/>
    <mergeCell ref="AE34:AH34"/>
    <mergeCell ref="AI34:AK34"/>
    <mergeCell ref="AI33:AK33"/>
    <mergeCell ref="AL33:AO33"/>
    <mergeCell ref="AP33:AS33"/>
    <mergeCell ref="AT33:AW33"/>
    <mergeCell ref="AX33:BA33"/>
    <mergeCell ref="BF32:BI32"/>
    <mergeCell ref="BJ32:BM32"/>
    <mergeCell ref="B33:C33"/>
    <mergeCell ref="D33:K33"/>
    <mergeCell ref="L33:T33"/>
    <mergeCell ref="U33:W33"/>
    <mergeCell ref="X33:Z33"/>
    <mergeCell ref="AA33:AD33"/>
    <mergeCell ref="AE33:AH33"/>
    <mergeCell ref="AE32:AH32"/>
    <mergeCell ref="AI32:AK32"/>
    <mergeCell ref="AL32:AO32"/>
    <mergeCell ref="AP32:AS32"/>
    <mergeCell ref="AT32:AW32"/>
    <mergeCell ref="AX32:BA32"/>
    <mergeCell ref="B32:C32"/>
    <mergeCell ref="D32:K32"/>
    <mergeCell ref="L32:T32"/>
    <mergeCell ref="U32:W32"/>
    <mergeCell ref="X32:Z32"/>
    <mergeCell ref="AA32:AD32"/>
    <mergeCell ref="BB33:BE33"/>
    <mergeCell ref="BB32:BE32"/>
    <mergeCell ref="BJ31:BM31"/>
    <mergeCell ref="BJ30:BM30"/>
    <mergeCell ref="B31:C31"/>
    <mergeCell ref="D31:K31"/>
    <mergeCell ref="L31:T31"/>
    <mergeCell ref="U31:W31"/>
    <mergeCell ref="X31:Z31"/>
    <mergeCell ref="AA31:AD31"/>
    <mergeCell ref="AE31:AH31"/>
    <mergeCell ref="AI31:AK31"/>
    <mergeCell ref="AL31:AO31"/>
    <mergeCell ref="AL30:AO30"/>
    <mergeCell ref="AP30:AS30"/>
    <mergeCell ref="AT30:AW30"/>
    <mergeCell ref="AX30:BA30"/>
    <mergeCell ref="BB30:BE30"/>
    <mergeCell ref="AP31:AS31"/>
    <mergeCell ref="AT31:AW31"/>
    <mergeCell ref="AX31:BA31"/>
    <mergeCell ref="BB31:BE31"/>
    <mergeCell ref="BF31:BI31"/>
    <mergeCell ref="BF30:BI30"/>
    <mergeCell ref="BF29:BI29"/>
    <mergeCell ref="BJ29:BM29"/>
    <mergeCell ref="B30:C30"/>
    <mergeCell ref="D30:K30"/>
    <mergeCell ref="L30:T30"/>
    <mergeCell ref="U30:W30"/>
    <mergeCell ref="X30:Z30"/>
    <mergeCell ref="AA30:AD30"/>
    <mergeCell ref="AE30:AH30"/>
    <mergeCell ref="AI30:AK30"/>
    <mergeCell ref="AI29:AK29"/>
    <mergeCell ref="AL29:AO29"/>
    <mergeCell ref="AP29:AS29"/>
    <mergeCell ref="AT29:AW29"/>
    <mergeCell ref="AX29:BA29"/>
    <mergeCell ref="BF28:BI28"/>
    <mergeCell ref="BJ28:BM28"/>
    <mergeCell ref="B29:C29"/>
    <mergeCell ref="D29:K29"/>
    <mergeCell ref="L29:T29"/>
    <mergeCell ref="U29:W29"/>
    <mergeCell ref="X29:Z29"/>
    <mergeCell ref="AA29:AD29"/>
    <mergeCell ref="AE29:AH29"/>
    <mergeCell ref="AE28:AH28"/>
    <mergeCell ref="AI28:AK28"/>
    <mergeCell ref="AL28:AO28"/>
    <mergeCell ref="AP28:AS28"/>
    <mergeCell ref="AT28:AW28"/>
    <mergeCell ref="AX28:BA28"/>
    <mergeCell ref="B28:C28"/>
    <mergeCell ref="D28:K28"/>
    <mergeCell ref="L28:T28"/>
    <mergeCell ref="U28:W28"/>
    <mergeCell ref="X28:Z28"/>
    <mergeCell ref="AA28:AD28"/>
    <mergeCell ref="BB29:BE29"/>
    <mergeCell ref="BB28:BE28"/>
    <mergeCell ref="BJ27:BM27"/>
    <mergeCell ref="BJ26:BM26"/>
    <mergeCell ref="B27:C27"/>
    <mergeCell ref="D27:K27"/>
    <mergeCell ref="L27:T27"/>
    <mergeCell ref="U27:W27"/>
    <mergeCell ref="X27:Z27"/>
    <mergeCell ref="AA27:AD27"/>
    <mergeCell ref="AE27:AH27"/>
    <mergeCell ref="AI27:AK27"/>
    <mergeCell ref="AL27:AO27"/>
    <mergeCell ref="AL26:AO26"/>
    <mergeCell ref="AP26:AS26"/>
    <mergeCell ref="AT26:AW26"/>
    <mergeCell ref="AX26:BA26"/>
    <mergeCell ref="BB26:BE26"/>
    <mergeCell ref="AP27:AS27"/>
    <mergeCell ref="AT27:AW27"/>
    <mergeCell ref="AX27:BA27"/>
    <mergeCell ref="BB27:BE27"/>
    <mergeCell ref="BF27:BI27"/>
    <mergeCell ref="BF26:BI26"/>
    <mergeCell ref="BF25:BI25"/>
    <mergeCell ref="BJ25:BM25"/>
    <mergeCell ref="B26:C26"/>
    <mergeCell ref="D26:K26"/>
    <mergeCell ref="L26:T26"/>
    <mergeCell ref="U26:W26"/>
    <mergeCell ref="X26:Z26"/>
    <mergeCell ref="AA26:AD26"/>
    <mergeCell ref="AE26:AH26"/>
    <mergeCell ref="AI26:AK26"/>
    <mergeCell ref="AI25:AK25"/>
    <mergeCell ref="AL25:AO25"/>
    <mergeCell ref="AP25:AS25"/>
    <mergeCell ref="AT25:AW25"/>
    <mergeCell ref="AX25:BA25"/>
    <mergeCell ref="BF24:BI24"/>
    <mergeCell ref="BJ24:BM24"/>
    <mergeCell ref="B25:C25"/>
    <mergeCell ref="D25:K25"/>
    <mergeCell ref="L25:T25"/>
    <mergeCell ref="U25:W25"/>
    <mergeCell ref="X25:Z25"/>
    <mergeCell ref="AA25:AD25"/>
    <mergeCell ref="AE25:AH25"/>
    <mergeCell ref="AE24:AH24"/>
    <mergeCell ref="AI24:AK24"/>
    <mergeCell ref="AL24:AO24"/>
    <mergeCell ref="AP24:AS24"/>
    <mergeCell ref="AT24:AW24"/>
    <mergeCell ref="AX24:BA24"/>
    <mergeCell ref="B24:C24"/>
    <mergeCell ref="D24:K24"/>
    <mergeCell ref="L24:T24"/>
    <mergeCell ref="U24:W24"/>
    <mergeCell ref="X24:Z24"/>
    <mergeCell ref="AA24:AD24"/>
    <mergeCell ref="BB25:BE25"/>
    <mergeCell ref="BB24:BE24"/>
    <mergeCell ref="BJ23:BM23"/>
    <mergeCell ref="BJ22:BM22"/>
    <mergeCell ref="B23:C23"/>
    <mergeCell ref="D23:K23"/>
    <mergeCell ref="L23:T23"/>
    <mergeCell ref="U23:W23"/>
    <mergeCell ref="X23:Z23"/>
    <mergeCell ref="AA23:AD23"/>
    <mergeCell ref="AE23:AH23"/>
    <mergeCell ref="AI23:AK23"/>
    <mergeCell ref="AL23:AO23"/>
    <mergeCell ref="AL22:AO22"/>
    <mergeCell ref="AP22:AS22"/>
    <mergeCell ref="AT22:AW22"/>
    <mergeCell ref="AX22:BA22"/>
    <mergeCell ref="BB22:BE22"/>
    <mergeCell ref="AP23:AS23"/>
    <mergeCell ref="AT23:AW23"/>
    <mergeCell ref="AX23:BA23"/>
    <mergeCell ref="BB23:BE23"/>
    <mergeCell ref="BF23:BI23"/>
    <mergeCell ref="BF22:BI22"/>
    <mergeCell ref="BF21:BI21"/>
    <mergeCell ref="BJ21:BM21"/>
    <mergeCell ref="B22:C22"/>
    <mergeCell ref="D22:K22"/>
    <mergeCell ref="L22:T22"/>
    <mergeCell ref="U22:W22"/>
    <mergeCell ref="X22:Z22"/>
    <mergeCell ref="AA22:AD22"/>
    <mergeCell ref="AE22:AH22"/>
    <mergeCell ref="AI22:AK22"/>
    <mergeCell ref="AI21:AK21"/>
    <mergeCell ref="AL21:AO21"/>
    <mergeCell ref="AP21:AS21"/>
    <mergeCell ref="AT21:AW21"/>
    <mergeCell ref="AX21:BA21"/>
    <mergeCell ref="BF20:BI20"/>
    <mergeCell ref="BJ20:BM20"/>
    <mergeCell ref="B21:C21"/>
    <mergeCell ref="D21:K21"/>
    <mergeCell ref="L21:T21"/>
    <mergeCell ref="U21:W21"/>
    <mergeCell ref="X21:Z21"/>
    <mergeCell ref="AA21:AD21"/>
    <mergeCell ref="AE21:AH21"/>
    <mergeCell ref="AE20:AH20"/>
    <mergeCell ref="AI20:AK20"/>
    <mergeCell ref="AL20:AO20"/>
    <mergeCell ref="AP20:AS20"/>
    <mergeCell ref="AT20:AW20"/>
    <mergeCell ref="AX20:BA20"/>
    <mergeCell ref="B20:C20"/>
    <mergeCell ref="D20:K20"/>
    <mergeCell ref="L20:T20"/>
    <mergeCell ref="U20:W20"/>
    <mergeCell ref="X20:Z20"/>
    <mergeCell ref="AA20:AD20"/>
    <mergeCell ref="BB21:BE21"/>
    <mergeCell ref="BB20:BE20"/>
    <mergeCell ref="BJ19:BM19"/>
    <mergeCell ref="BJ18:BM18"/>
    <mergeCell ref="B19:C19"/>
    <mergeCell ref="D19:K19"/>
    <mergeCell ref="L19:T19"/>
    <mergeCell ref="U19:W19"/>
    <mergeCell ref="X19:Z19"/>
    <mergeCell ref="AA19:AD19"/>
    <mergeCell ref="AE19:AH19"/>
    <mergeCell ref="AI19:AK19"/>
    <mergeCell ref="AL19:AO19"/>
    <mergeCell ref="AL18:AO18"/>
    <mergeCell ref="AP18:AS18"/>
    <mergeCell ref="AT18:AW18"/>
    <mergeCell ref="AX18:BA18"/>
    <mergeCell ref="BB18:BE18"/>
    <mergeCell ref="AP19:AS19"/>
    <mergeCell ref="AT19:AW19"/>
    <mergeCell ref="AX19:BA19"/>
    <mergeCell ref="BB19:BE19"/>
    <mergeCell ref="BF19:BI19"/>
    <mergeCell ref="BF18:BI18"/>
    <mergeCell ref="BF17:BI17"/>
    <mergeCell ref="BJ17:BM17"/>
    <mergeCell ref="B18:C18"/>
    <mergeCell ref="D18:K18"/>
    <mergeCell ref="L18:T18"/>
    <mergeCell ref="U18:W18"/>
    <mergeCell ref="X18:Z18"/>
    <mergeCell ref="AA18:AD18"/>
    <mergeCell ref="AE18:AH18"/>
    <mergeCell ref="AI18:AK18"/>
    <mergeCell ref="AI17:AK17"/>
    <mergeCell ref="AL17:AO17"/>
    <mergeCell ref="AP17:AS17"/>
    <mergeCell ref="AT17:AW17"/>
    <mergeCell ref="AX17:BA17"/>
    <mergeCell ref="BF16:BI16"/>
    <mergeCell ref="BJ16:BM16"/>
    <mergeCell ref="B17:C17"/>
    <mergeCell ref="D17:K17"/>
    <mergeCell ref="L17:T17"/>
    <mergeCell ref="U17:W17"/>
    <mergeCell ref="X17:Z17"/>
    <mergeCell ref="AA17:AD17"/>
    <mergeCell ref="AE17:AH17"/>
    <mergeCell ref="AE16:AH16"/>
    <mergeCell ref="AI16:AK16"/>
    <mergeCell ref="AL16:AO16"/>
    <mergeCell ref="AP16:AS16"/>
    <mergeCell ref="AT16:AW16"/>
    <mergeCell ref="AX16:BA16"/>
    <mergeCell ref="B16:C16"/>
    <mergeCell ref="D16:K16"/>
    <mergeCell ref="L16:T16"/>
    <mergeCell ref="U16:W16"/>
    <mergeCell ref="X16:Z16"/>
    <mergeCell ref="AA16:AD16"/>
    <mergeCell ref="BB17:BE17"/>
    <mergeCell ref="BB16:BE16"/>
    <mergeCell ref="BJ15:BM15"/>
    <mergeCell ref="BJ14:BM14"/>
    <mergeCell ref="B15:C15"/>
    <mergeCell ref="D15:K15"/>
    <mergeCell ref="L15:T15"/>
    <mergeCell ref="U15:W15"/>
    <mergeCell ref="X15:Z15"/>
    <mergeCell ref="AA15:AD15"/>
    <mergeCell ref="AE15:AH15"/>
    <mergeCell ref="AI15:AK15"/>
    <mergeCell ref="AL15:AO15"/>
    <mergeCell ref="AL14:AO14"/>
    <mergeCell ref="AP14:AS14"/>
    <mergeCell ref="AT14:AW14"/>
    <mergeCell ref="AX14:BA14"/>
    <mergeCell ref="BB14:BE14"/>
    <mergeCell ref="AP15:AS15"/>
    <mergeCell ref="AT15:AW15"/>
    <mergeCell ref="AX15:BA15"/>
    <mergeCell ref="BB15:BE15"/>
    <mergeCell ref="BF15:BI15"/>
    <mergeCell ref="BF14:BI14"/>
    <mergeCell ref="BF13:BI13"/>
    <mergeCell ref="BJ13:BM13"/>
    <mergeCell ref="B14:C14"/>
    <mergeCell ref="D14:K14"/>
    <mergeCell ref="L14:T14"/>
    <mergeCell ref="U14:W14"/>
    <mergeCell ref="X14:Z14"/>
    <mergeCell ref="AA14:AD14"/>
    <mergeCell ref="AE14:AH14"/>
    <mergeCell ref="AI14:AK14"/>
    <mergeCell ref="AI13:AK13"/>
    <mergeCell ref="AL13:AO13"/>
    <mergeCell ref="AP13:AS13"/>
    <mergeCell ref="AT13:AW13"/>
    <mergeCell ref="AX13:BA13"/>
    <mergeCell ref="BF12:BI12"/>
    <mergeCell ref="BJ12:BM12"/>
    <mergeCell ref="B13:C13"/>
    <mergeCell ref="D13:K13"/>
    <mergeCell ref="L13:T13"/>
    <mergeCell ref="U13:W13"/>
    <mergeCell ref="X13:Z13"/>
    <mergeCell ref="AA13:AD13"/>
    <mergeCell ref="AE13:AH13"/>
    <mergeCell ref="AE12:AH12"/>
    <mergeCell ref="AI12:AK12"/>
    <mergeCell ref="AL12:AO12"/>
    <mergeCell ref="AP12:AS12"/>
    <mergeCell ref="AT12:AW12"/>
    <mergeCell ref="AX12:BA12"/>
    <mergeCell ref="B12:C12"/>
    <mergeCell ref="D12:K12"/>
    <mergeCell ref="L12:T12"/>
    <mergeCell ref="U12:W12"/>
    <mergeCell ref="X12:Z12"/>
    <mergeCell ref="AA12:AD12"/>
    <mergeCell ref="BB13:BE13"/>
    <mergeCell ref="BB12:BE12"/>
    <mergeCell ref="BJ11:BM11"/>
    <mergeCell ref="BJ10:BM10"/>
    <mergeCell ref="B11:C11"/>
    <mergeCell ref="D11:K11"/>
    <mergeCell ref="L11:T11"/>
    <mergeCell ref="U11:W11"/>
    <mergeCell ref="X11:Z11"/>
    <mergeCell ref="AA11:AD11"/>
    <mergeCell ref="AE11:AH11"/>
    <mergeCell ref="AI11:AK11"/>
    <mergeCell ref="AL11:AO11"/>
    <mergeCell ref="AL10:AO10"/>
    <mergeCell ref="AP10:AS10"/>
    <mergeCell ref="AT10:AW10"/>
    <mergeCell ref="AX10:BA10"/>
    <mergeCell ref="BB10:BE10"/>
    <mergeCell ref="AP11:AS11"/>
    <mergeCell ref="AT11:AW11"/>
    <mergeCell ref="AX11:BA11"/>
    <mergeCell ref="BB11:BE11"/>
    <mergeCell ref="BF11:BI11"/>
    <mergeCell ref="BF10:BI10"/>
    <mergeCell ref="BB9:BE9"/>
    <mergeCell ref="BF9:BI9"/>
    <mergeCell ref="B10:C10"/>
    <mergeCell ref="D10:K10"/>
    <mergeCell ref="L10:T10"/>
    <mergeCell ref="U10:W10"/>
    <mergeCell ref="X10:Z10"/>
    <mergeCell ref="AA10:AD10"/>
    <mergeCell ref="AE10:AH10"/>
    <mergeCell ref="AI10:AK10"/>
    <mergeCell ref="B8:C9"/>
    <mergeCell ref="D8:K9"/>
    <mergeCell ref="L8:T9"/>
    <mergeCell ref="U8:W9"/>
    <mergeCell ref="X8:Z9"/>
    <mergeCell ref="AA8:AD9"/>
    <mergeCell ref="N6:Q6"/>
    <mergeCell ref="AD6:AG6"/>
    <mergeCell ref="AT6:AW6"/>
    <mergeCell ref="BJ6:BM6"/>
    <mergeCell ref="N7:Q7"/>
    <mergeCell ref="AD7:AG7"/>
    <mergeCell ref="AT7:AW7"/>
    <mergeCell ref="BJ7:BM7"/>
    <mergeCell ref="AE8:AH8"/>
    <mergeCell ref="AI8:AK8"/>
    <mergeCell ref="AL8:AW8"/>
    <mergeCell ref="AX8:BI8"/>
    <mergeCell ref="BJ8:BM9"/>
    <mergeCell ref="AE9:AK9"/>
    <mergeCell ref="AL9:AO9"/>
    <mergeCell ref="AP9:AS9"/>
    <mergeCell ref="AT9:AW9"/>
    <mergeCell ref="AX9:BA9"/>
    <mergeCell ref="B4:F5"/>
    <mergeCell ref="G4:K5"/>
    <mergeCell ref="X4:Z4"/>
    <mergeCell ref="AM4:AO4"/>
    <mergeCell ref="AP4:AW4"/>
    <mergeCell ref="AF1:AJ1"/>
    <mergeCell ref="B3:K3"/>
    <mergeCell ref="X3:Z3"/>
    <mergeCell ref="AM3:AO3"/>
    <mergeCell ref="AP3:BM3"/>
    <mergeCell ref="AX4:BE4"/>
    <mergeCell ref="BF4:BM4"/>
    <mergeCell ref="X5:Z5"/>
    <mergeCell ref="AM5:AO5"/>
    <mergeCell ref="AP5:AW5"/>
    <mergeCell ref="AX5:BE5"/>
    <mergeCell ref="BF5:BM5"/>
  </mergeCells>
  <conditionalFormatting sqref="B10:C40">
    <cfRule type="expression" dxfId="49" priority="1" stopIfTrue="1">
      <formula>SUM(CE10:CI10)+SUM(CK10:CP10)&gt;0</formula>
    </cfRule>
  </conditionalFormatting>
  <conditionalFormatting sqref="N6:Q7">
    <cfRule type="cellIs" dxfId="48" priority="2" stopIfTrue="1" operator="notBetween">
      <formula>0</formula>
      <formula>9999999</formula>
    </cfRule>
  </conditionalFormatting>
  <conditionalFormatting sqref="AD6:AG7">
    <cfRule type="cellIs" dxfId="47" priority="3" stopIfTrue="1" operator="notBetween">
      <formula>0</formula>
      <formula>9999999</formula>
    </cfRule>
  </conditionalFormatting>
  <conditionalFormatting sqref="AT6:AW7">
    <cfRule type="cellIs" dxfId="46" priority="4" stopIfTrue="1" operator="notBetween">
      <formula>0</formula>
      <formula>9999999</formula>
    </cfRule>
  </conditionalFormatting>
  <conditionalFormatting sqref="BJ6:BM7">
    <cfRule type="cellIs" dxfId="45" priority="5" stopIfTrue="1" operator="notBetween">
      <formula>0</formula>
      <formula>9999999</formula>
    </cfRule>
  </conditionalFormatting>
  <conditionalFormatting sqref="AX42:BA42">
    <cfRule type="cellIs" dxfId="44" priority="6" stopIfTrue="1" operator="notBetween">
      <formula>0</formula>
      <formula>9999999</formula>
    </cfRule>
  </conditionalFormatting>
  <conditionalFormatting sqref="AO56:AS56">
    <cfRule type="cellIs" dxfId="43" priority="7" stopIfTrue="1" operator="notBetween">
      <formula>0</formula>
      <formula>9999999</formula>
    </cfRule>
  </conditionalFormatting>
  <conditionalFormatting sqref="D10:K30">
    <cfRule type="expression" dxfId="42" priority="8" stopIfTrue="1">
      <formula>SUM(CE10:CI10)+SUM(CK10:CP10)&gt;0</formula>
    </cfRule>
  </conditionalFormatting>
  <conditionalFormatting sqref="D33:K40">
    <cfRule type="expression" dxfId="41" priority="9" stopIfTrue="1">
      <formula>SUM(CE10:CI10)+SUM(CK10:CP10)&gt;0</formula>
    </cfRule>
  </conditionalFormatting>
  <conditionalFormatting sqref="L10:T30">
    <cfRule type="expression" dxfId="40" priority="10" stopIfTrue="1">
      <formula>SUM(CE10:CI10)+SUM(CK10:CP10)&gt;0</formula>
    </cfRule>
  </conditionalFormatting>
  <conditionalFormatting sqref="L33:T40">
    <cfRule type="expression" dxfId="39" priority="11" stopIfTrue="1">
      <formula>SUM(CE10:CI10)+SUM(CK10:CP10)&gt;0</formula>
    </cfRule>
  </conditionalFormatting>
  <conditionalFormatting sqref="AI10:AK40">
    <cfRule type="expression" dxfId="38" priority="12" stopIfTrue="1">
      <formula>SUM(CE10:CI10)+SUM(CK10:CP10)&gt;0</formula>
    </cfRule>
  </conditionalFormatting>
  <conditionalFormatting sqref="AL10:AO40">
    <cfRule type="expression" dxfId="37" priority="13" stopIfTrue="1">
      <formula>SUM(CE10:CI10)+SUM(CK10:CP10)&gt;0</formula>
    </cfRule>
  </conditionalFormatting>
  <conditionalFormatting sqref="AP10:AS40">
    <cfRule type="expression" dxfId="36" priority="14" stopIfTrue="1">
      <formula>SUM(CE10:CI10)+SUM(CK10:CP10)&gt;0</formula>
    </cfRule>
  </conditionalFormatting>
  <conditionalFormatting sqref="AT10:AW40">
    <cfRule type="expression" dxfId="35" priority="15" stopIfTrue="1">
      <formula>SUM(CE10:CI10)+SUM(CK10:CP10)&gt;0</formula>
    </cfRule>
  </conditionalFormatting>
  <conditionalFormatting sqref="BJ10:BM40">
    <cfRule type="expression" dxfId="34" priority="16" stopIfTrue="1">
      <formula>SUM(CE10:CI10)+SUM(CK10:CR10)&gt;0</formula>
    </cfRule>
  </conditionalFormatting>
  <conditionalFormatting sqref="BF56:BI56">
    <cfRule type="cellIs" dxfId="33" priority="17" stopIfTrue="1" operator="notBetween">
      <formula>0</formula>
      <formula>24</formula>
    </cfRule>
  </conditionalFormatting>
  <conditionalFormatting sqref="BF55:BI55">
    <cfRule type="cellIs" dxfId="32" priority="18" stopIfTrue="1" operator="notBetween">
      <formula>-99.9</formula>
      <formula>300</formula>
    </cfRule>
  </conditionalFormatting>
  <conditionalFormatting sqref="AA10:AD40">
    <cfRule type="expression" dxfId="31" priority="19" stopIfTrue="1">
      <formula>SUM(CE10:CI10)+SUM(CK10:CP10)&gt;0</formula>
    </cfRule>
  </conditionalFormatting>
  <conditionalFormatting sqref="U10:V30">
    <cfRule type="expression" dxfId="30" priority="20" stopIfTrue="1">
      <formula>SUM(CE10:CI10)+SUM(CK10:CP10)&gt;0</formula>
    </cfRule>
  </conditionalFormatting>
  <conditionalFormatting sqref="U10:V30">
    <cfRule type="cellIs" dxfId="29" priority="21" stopIfTrue="1" operator="notBetween">
      <formula>0</formula>
      <formula>24</formula>
    </cfRule>
  </conditionalFormatting>
  <conditionalFormatting sqref="U33:V40">
    <cfRule type="expression" dxfId="28" priority="22" stopIfTrue="1">
      <formula>SUM(CE10:CI10)+SUM(CK10:CP10)&gt;0</formula>
    </cfRule>
  </conditionalFormatting>
  <conditionalFormatting sqref="U33:V40">
    <cfRule type="cellIs" dxfId="27" priority="23" stopIfTrue="1" operator="notBetween">
      <formula>0</formula>
      <formula>24</formula>
    </cfRule>
  </conditionalFormatting>
  <conditionalFormatting sqref="X10:Z30">
    <cfRule type="expression" dxfId="26" priority="24" stopIfTrue="1">
      <formula>SUM(CE10:CI10)+SUM(CK10:CP10)&gt;0</formula>
    </cfRule>
  </conditionalFormatting>
  <conditionalFormatting sqref="X10:Z30">
    <cfRule type="cellIs" dxfId="25" priority="25" stopIfTrue="1" operator="notBetween">
      <formula>0</formula>
      <formula>24</formula>
    </cfRule>
  </conditionalFormatting>
  <conditionalFormatting sqref="X33:Z40">
    <cfRule type="expression" dxfId="24" priority="26" stopIfTrue="1">
      <formula>SUM(CE10:CI10)+SUM(CK10:CP10)&gt;0</formula>
    </cfRule>
  </conditionalFormatting>
  <conditionalFormatting sqref="X33:Z40">
    <cfRule type="cellIs" dxfId="23" priority="27" stopIfTrue="1" operator="notBetween">
      <formula>0</formula>
      <formula>24</formula>
    </cfRule>
  </conditionalFormatting>
  <conditionalFormatting sqref="AE10:AH40">
    <cfRule type="expression" dxfId="22" priority="28" stopIfTrue="1">
      <formula>SUM(CE10:CI10)+SUM(CK10:CP10)&gt;0</formula>
    </cfRule>
  </conditionalFormatting>
  <conditionalFormatting sqref="AE10:AH40">
    <cfRule type="cellIs" dxfId="21" priority="29" stopIfTrue="1" operator="notBetween">
      <formula>0</formula>
      <formula>24</formula>
    </cfRule>
  </conditionalFormatting>
  <conditionalFormatting sqref="AX10:BA40">
    <cfRule type="expression" dxfId="20" priority="30" stopIfTrue="1">
      <formula>SUM(CE10:CI10)+SUM(CK10:CP10)+CS10&gt;0</formula>
    </cfRule>
  </conditionalFormatting>
  <conditionalFormatting sqref="AX10:BA40">
    <cfRule type="cellIs" dxfId="19" priority="31" stopIfTrue="1" operator="equal">
      <formula>""</formula>
    </cfRule>
  </conditionalFormatting>
  <conditionalFormatting sqref="AX10:BA40">
    <cfRule type="cellIs" dxfId="18" priority="32" stopIfTrue="1" operator="notBetween">
      <formula>0</formula>
      <formula>24</formula>
    </cfRule>
  </conditionalFormatting>
  <conditionalFormatting sqref="BB10:BE40">
    <cfRule type="expression" dxfId="17" priority="33" stopIfTrue="1">
      <formula>SUM(CE10:CI10)+SUM(CK10:CP10)+CT10&gt;0</formula>
    </cfRule>
  </conditionalFormatting>
  <conditionalFormatting sqref="BB10:BE40">
    <cfRule type="cellIs" dxfId="16" priority="34" stopIfTrue="1" operator="equal">
      <formula>""</formula>
    </cfRule>
  </conditionalFormatting>
  <conditionalFormatting sqref="BB10:BE40">
    <cfRule type="cellIs" dxfId="15" priority="35" stopIfTrue="1" operator="notBetween">
      <formula>0</formula>
      <formula>24</formula>
    </cfRule>
  </conditionalFormatting>
  <conditionalFormatting sqref="BF10:BI40">
    <cfRule type="expression" dxfId="14" priority="36" stopIfTrue="1">
      <formula>SUM(CE10:CI10)+SUM(CK10:CP10)&gt;0</formula>
    </cfRule>
  </conditionalFormatting>
  <conditionalFormatting sqref="BF10:BI40">
    <cfRule type="cellIs" dxfId="13" priority="37" stopIfTrue="1" operator="equal">
      <formula>""""""</formula>
    </cfRule>
  </conditionalFormatting>
  <conditionalFormatting sqref="BF10:BI40">
    <cfRule type="cellIs" dxfId="12" priority="38" stopIfTrue="1" operator="notBetween">
      <formula>0</formula>
      <formula>24</formula>
    </cfRule>
  </conditionalFormatting>
  <conditionalFormatting sqref="D31:K31">
    <cfRule type="expression" dxfId="11" priority="39" stopIfTrue="1">
      <formula>SUM(CE31:CI31)+SUM(CK31:CP31)&gt;0</formula>
    </cfRule>
  </conditionalFormatting>
  <conditionalFormatting sqref="L31:T31">
    <cfRule type="expression" dxfId="10" priority="40" stopIfTrue="1">
      <formula>SUM(CE31:CI31)+SUM(CK31:CP31)&gt;0</formula>
    </cfRule>
  </conditionalFormatting>
  <conditionalFormatting sqref="U31:V31">
    <cfRule type="expression" dxfId="9" priority="41" stopIfTrue="1">
      <formula>SUM(CE31:CI31)+SUM(CK31:CP31)&gt;0</formula>
    </cfRule>
  </conditionalFormatting>
  <conditionalFormatting sqref="U31:V31">
    <cfRule type="cellIs" dxfId="8" priority="42" stopIfTrue="1" operator="notBetween">
      <formula>0</formula>
      <formula>24</formula>
    </cfRule>
  </conditionalFormatting>
  <conditionalFormatting sqref="X31:Z31">
    <cfRule type="expression" dxfId="7" priority="43" stopIfTrue="1">
      <formula>SUM(CE31:CI31)+SUM(CK31:CP31)&gt;0</formula>
    </cfRule>
  </conditionalFormatting>
  <conditionalFormatting sqref="X31:Z31">
    <cfRule type="cellIs" dxfId="6" priority="44" stopIfTrue="1" operator="notBetween">
      <formula>0</formula>
      <formula>24</formula>
    </cfRule>
  </conditionalFormatting>
  <conditionalFormatting sqref="D32:K32">
    <cfRule type="expression" dxfId="5" priority="45" stopIfTrue="1">
      <formula>SUM(CE32:CI32)+SUM(CK32:CP32)&gt;0</formula>
    </cfRule>
  </conditionalFormatting>
  <conditionalFormatting sqref="L32:T32">
    <cfRule type="expression" dxfId="4" priority="46" stopIfTrue="1">
      <formula>SUM(CE32:CI32)+SUM(CK32:CP32)&gt;0</formula>
    </cfRule>
  </conditionalFormatting>
  <conditionalFormatting sqref="U32:V32">
    <cfRule type="expression" dxfId="3" priority="47" stopIfTrue="1">
      <formula>SUM(CE32:CI32)+SUM(CK32:CP32)&gt;0</formula>
    </cfRule>
  </conditionalFormatting>
  <conditionalFormatting sqref="U32:V32">
    <cfRule type="cellIs" dxfId="2" priority="48" stopIfTrue="1" operator="notBetween">
      <formula>0</formula>
      <formula>24</formula>
    </cfRule>
  </conditionalFormatting>
  <conditionalFormatting sqref="X32:Z32">
    <cfRule type="expression" dxfId="1" priority="49" stopIfTrue="1">
      <formula>SUM(CE32:CI32)+SUM(CK32:CP32)&gt;0</formula>
    </cfRule>
  </conditionalFormatting>
  <conditionalFormatting sqref="X32:Z32">
    <cfRule type="cellIs" dxfId="0" priority="50" stopIfTrue="1" operator="notBetween">
      <formula>0</formula>
      <formula>24</formula>
    </cfRule>
  </conditionalFormatting>
  <pageMargins left="0.47244094488188998" right="0.31496062992126" top="0.55118110236219997" bottom="0.66929133858267997" header="0.51181102362205" footer="0.51181102362205"/>
  <pageSetup paperSize="9" scale="9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HS1-XYZ</vt:lpstr>
      <vt:lpstr>'HS1-XYZ'!Oblast_tisku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Budy</cp:lastModifiedBy>
  <dcterms:created xsi:type="dcterms:W3CDTF">2021-08-20T08:13:30Z</dcterms:created>
  <dcterms:modified xsi:type="dcterms:W3CDTF">2021-09-17T12:53:42Z</dcterms:modified>
  <cp:category/>
</cp:coreProperties>
</file>